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120" yWindow="300" windowWidth="15570" windowHeight="11325" tabRatio="351"/>
  </bookViews>
  <sheets>
    <sheet name="Finanzierungsplan" sheetId="1" r:id="rId1"/>
  </sheets>
  <calcPr calcId="145621"/>
</workbook>
</file>

<file path=xl/calcChain.xml><?xml version="1.0" encoding="utf-8"?>
<calcChain xmlns="http://schemas.openxmlformats.org/spreadsheetml/2006/main">
  <c r="J132" i="1" l="1"/>
  <c r="G132" i="1"/>
  <c r="C133" i="1" s="1"/>
  <c r="G141" i="1" l="1"/>
  <c r="C134" i="1"/>
  <c r="D135" i="1"/>
  <c r="G135" i="1" s="1"/>
  <c r="J135" i="1" s="1"/>
  <c r="G170" i="1" l="1"/>
  <c r="G175" i="1"/>
  <c r="G174" i="1"/>
  <c r="G173" i="1"/>
  <c r="G112" i="1"/>
  <c r="G115" i="1"/>
  <c r="G118" i="1"/>
  <c r="G119" i="1"/>
  <c r="G93" i="1"/>
  <c r="G100" i="1"/>
  <c r="G99" i="1"/>
  <c r="G80" i="1"/>
  <c r="G79" i="1"/>
  <c r="G60" i="1"/>
  <c r="G59" i="1"/>
  <c r="G36" i="1"/>
  <c r="G33" i="1"/>
  <c r="J33" i="1" s="1"/>
  <c r="G40" i="1"/>
  <c r="G41" i="1"/>
  <c r="G39" i="1"/>
  <c r="J39" i="1" s="1"/>
  <c r="C159" i="1" l="1"/>
  <c r="C63" i="1"/>
  <c r="C43" i="1"/>
  <c r="C137" i="1" l="1"/>
  <c r="C177" i="1"/>
  <c r="C144" i="1"/>
  <c r="C153" i="1"/>
  <c r="C172" i="1"/>
  <c r="C171" i="1"/>
  <c r="C114" i="1"/>
  <c r="C95" i="1"/>
  <c r="C75" i="1"/>
  <c r="C55" i="1"/>
  <c r="C35" i="1"/>
  <c r="C139" i="1" l="1"/>
  <c r="D156" i="1"/>
  <c r="C83" i="1"/>
  <c r="C103" i="1"/>
  <c r="C122" i="1"/>
  <c r="C136" i="1" l="1"/>
  <c r="I33" i="1"/>
  <c r="I36" i="1"/>
  <c r="I39" i="1"/>
  <c r="I40" i="1"/>
  <c r="I53" i="1"/>
  <c r="I56" i="1"/>
  <c r="I59" i="1"/>
  <c r="I60" i="1"/>
  <c r="I73" i="1"/>
  <c r="I76" i="1"/>
  <c r="I79" i="1"/>
  <c r="I80" i="1"/>
  <c r="I93" i="1"/>
  <c r="I96" i="1"/>
  <c r="I99" i="1"/>
  <c r="I100" i="1"/>
  <c r="I112" i="1"/>
  <c r="I115" i="1"/>
  <c r="I118" i="1"/>
  <c r="I119" i="1"/>
  <c r="I132" i="1"/>
  <c r="I135" i="1"/>
  <c r="I138" i="1"/>
  <c r="I147" i="1"/>
  <c r="I148" i="1"/>
  <c r="I149" i="1"/>
  <c r="I156" i="1"/>
  <c r="I157" i="1"/>
  <c r="I158" i="1"/>
  <c r="I170" i="1"/>
  <c r="I173" i="1"/>
  <c r="I174" i="1"/>
  <c r="C116" i="1" l="1"/>
  <c r="G96" i="1"/>
  <c r="C97" i="1" s="1"/>
  <c r="G76" i="1"/>
  <c r="C77" i="1" s="1"/>
  <c r="G56" i="1"/>
  <c r="C57" i="1" s="1"/>
  <c r="C37" i="1"/>
  <c r="D173" i="1" l="1"/>
  <c r="D138" i="1"/>
  <c r="D149" i="1"/>
  <c r="D148" i="1"/>
  <c r="D147" i="1"/>
  <c r="J96" i="1"/>
  <c r="G158" i="1"/>
  <c r="J158" i="1" s="1"/>
  <c r="G157" i="1"/>
  <c r="J157" i="1" s="1"/>
  <c r="G156" i="1"/>
  <c r="G152" i="1"/>
  <c r="G151" i="1"/>
  <c r="G150" i="1"/>
  <c r="G149" i="1"/>
  <c r="G148" i="1"/>
  <c r="G147" i="1"/>
  <c r="G143" i="1"/>
  <c r="G142" i="1"/>
  <c r="G138" i="1"/>
  <c r="G120" i="1"/>
  <c r="G101" i="1"/>
  <c r="G81" i="1"/>
  <c r="G61" i="1"/>
  <c r="D158" i="1"/>
  <c r="D157" i="1"/>
  <c r="C113" i="1"/>
  <c r="C94" i="1"/>
  <c r="G73" i="1"/>
  <c r="C74" i="1" s="1"/>
  <c r="G53" i="1"/>
  <c r="C54" i="1" s="1"/>
  <c r="C34" i="1"/>
  <c r="D73" i="1"/>
  <c r="D79" i="1"/>
  <c r="D170" i="1"/>
  <c r="D112" i="1"/>
  <c r="D93" i="1"/>
  <c r="D53" i="1"/>
  <c r="D33" i="1"/>
  <c r="J41" i="1"/>
  <c r="D39" i="1"/>
  <c r="C154" i="1" l="1"/>
  <c r="J93" i="1"/>
  <c r="J73" i="1"/>
  <c r="G64" i="1"/>
  <c r="J156" i="1"/>
  <c r="J36" i="1"/>
  <c r="J149" i="1"/>
  <c r="J148" i="1"/>
  <c r="J138" i="1"/>
  <c r="J118" i="1"/>
  <c r="J141" i="1"/>
  <c r="J142" i="1"/>
  <c r="H162" i="1"/>
  <c r="J143" i="1"/>
  <c r="J152" i="1"/>
  <c r="J151" i="1"/>
  <c r="J175" i="1"/>
  <c r="J174" i="1"/>
  <c r="J173" i="1"/>
  <c r="J170" i="1"/>
  <c r="D174" i="1"/>
  <c r="J120" i="1"/>
  <c r="J119" i="1"/>
  <c r="D119" i="1"/>
  <c r="D118" i="1"/>
  <c r="J101" i="1"/>
  <c r="D100" i="1"/>
  <c r="D99" i="1"/>
  <c r="J76" i="1"/>
  <c r="J81" i="1"/>
  <c r="J80" i="1"/>
  <c r="D80" i="1"/>
  <c r="J59" i="1"/>
  <c r="J56" i="1"/>
  <c r="J60" i="1"/>
  <c r="J61" i="1"/>
  <c r="D59" i="1"/>
  <c r="D60" i="1"/>
  <c r="J62" i="1" l="1"/>
  <c r="J121" i="1"/>
  <c r="G104" i="1"/>
  <c r="G178" i="1"/>
  <c r="J79" i="1"/>
  <c r="J82" i="1" s="1"/>
  <c r="G84" i="1"/>
  <c r="G123" i="1"/>
  <c r="J147" i="1"/>
  <c r="J53" i="1"/>
  <c r="J64" i="1" s="1"/>
  <c r="J112" i="1"/>
  <c r="J150" i="1"/>
  <c r="J115" i="1"/>
  <c r="J100" i="1"/>
  <c r="J99" i="1"/>
  <c r="D40" i="1"/>
  <c r="J40" i="1" s="1"/>
  <c r="J84" i="1" l="1"/>
  <c r="J102" i="1"/>
  <c r="J160" i="1"/>
  <c r="G44" i="1"/>
  <c r="G162" i="1"/>
  <c r="J123" i="1"/>
  <c r="J162" i="1"/>
  <c r="J42" i="1"/>
  <c r="J178" i="1"/>
  <c r="J176" i="1"/>
  <c r="J104" i="1"/>
  <c r="J44" i="1" l="1"/>
  <c r="D180" i="1" s="1"/>
  <c r="D181" i="1" s="1"/>
  <c r="D182" i="1" l="1"/>
</calcChain>
</file>

<file path=xl/sharedStrings.xml><?xml version="1.0" encoding="utf-8"?>
<sst xmlns="http://schemas.openxmlformats.org/spreadsheetml/2006/main" count="249" uniqueCount="101">
  <si>
    <t>Ausgaben pro Tag</t>
  </si>
  <si>
    <t>Ausgaben gesamt</t>
  </si>
  <si>
    <t>Anzahl der Tage</t>
  </si>
  <si>
    <t>Förderfähige Ausgabenpositionen</t>
  </si>
  <si>
    <t>Anzahl der Monate</t>
  </si>
  <si>
    <t>Ausgaben pro Monat</t>
  </si>
  <si>
    <t>Bitte gehen Sie wie folgt vor:</t>
  </si>
  <si>
    <t xml:space="preserve">Finanzierungsplan </t>
  </si>
  <si>
    <t>Anzahl des beantragten Formates</t>
  </si>
  <si>
    <t>2.1 Sachmittel / Material / Eintritte pro TN</t>
  </si>
  <si>
    <t>2.2 Verpflegungspauschale pro TN</t>
  </si>
  <si>
    <t>-</t>
  </si>
  <si>
    <t>1. Honorar kulturpädagogische Kraft²</t>
  </si>
  <si>
    <t>2. Aufwandsentschädigung Ehrenamtliche</t>
  </si>
  <si>
    <t>3. Sachausgaben</t>
  </si>
  <si>
    <t>Gesamtausgaben Ganztagesveranstaltung(en)</t>
  </si>
  <si>
    <t xml:space="preserve">2.3 Raummiete³ </t>
  </si>
  <si>
    <t>5,00 €/Stunde</t>
  </si>
  <si>
    <t>1,50 €/Stunde</t>
  </si>
  <si>
    <t>1,00 €/Stunde</t>
  </si>
  <si>
    <t>58,00 €/Stunde</t>
  </si>
  <si>
    <t>Die Beträge dürfen nicht höher sein als die angegeben Förderhöchstbeträge in Spalte F, sonst erscheint eine Fehlermeldung!</t>
  </si>
  <si>
    <t>Projektformat: Ganztagesveranstaltungen</t>
  </si>
  <si>
    <t>Projektformat: dreimonatiges Kursformat</t>
  </si>
  <si>
    <t>Projektformat: dreitägiger Ferienkurs</t>
  </si>
  <si>
    <t>Projektformat: fünftägiger Ferienkurs</t>
  </si>
  <si>
    <t>Projektformat: kulturpädagogische Ferienfahrt</t>
  </si>
  <si>
    <t>Projektformat: Elterneinbindung</t>
  </si>
  <si>
    <t>Projektformat: sechsmonatiges Kursformat</t>
  </si>
  <si>
    <t>2. Aufwandsentschädigung Betreuer/-in</t>
  </si>
  <si>
    <t>Reisekosten</t>
  </si>
  <si>
    <t>3.1 Sachmittel / Material / Eintritte pro TN</t>
  </si>
  <si>
    <t>3.2 Verpflegungspauschale pro TN</t>
  </si>
  <si>
    <t>120,00 €/Format</t>
  </si>
  <si>
    <t>180,00 €/Format</t>
  </si>
  <si>
    <t xml:space="preserve">3.3 Raummiete³ </t>
  </si>
  <si>
    <t>Gesamtausgaben dreimonatige(s) Kursformat(e)</t>
  </si>
  <si>
    <t>Gesamtausgaben sechsmonatige(s) Kursformat(e)</t>
  </si>
  <si>
    <t>Gesamtausgaben dreitägige(r) Ferienkurs(e)</t>
  </si>
  <si>
    <t>Gesamtausgaben fünftägige(r) Ferienkurs(e)</t>
  </si>
  <si>
    <t>Gesamtausgaben Ferienfahrt(en)</t>
  </si>
  <si>
    <t>Gesamtausgaben Elterneinbindung(en)</t>
  </si>
  <si>
    <t>Gesamtsumme der/s beantragten Projektformate(s)</t>
  </si>
  <si>
    <t>Sachausgaben (3.1 - 3.10) gesamt:</t>
  </si>
  <si>
    <t>Sachausgaben (3.1 - 3.3) gesamt:</t>
  </si>
  <si>
    <t>Sachausgaben (2.1 - 2.3) gesamt:</t>
  </si>
  <si>
    <t>2. Sachausgaben</t>
  </si>
  <si>
    <t>= beantragter Förderbetrag</t>
  </si>
  <si>
    <t>Ausgaben für Übernachtung und Verpflegung</t>
  </si>
  <si>
    <t>3.2 Reisekosten pro TN</t>
  </si>
  <si>
    <t>3.3 Reisekosten pro Betreuer/-in</t>
  </si>
  <si>
    <t>3.4 Reisekosten Honorarkraft</t>
  </si>
  <si>
    <t>3.5 Verpflegungspauschale pro TN</t>
  </si>
  <si>
    <t>3.6 Verpflegungspauschale pro Betreuer/-in</t>
  </si>
  <si>
    <t>3.7 Verpflegungspauschale Honorarkraft</t>
  </si>
  <si>
    <t>3.8 Übernachtung pro TN</t>
  </si>
  <si>
    <t>3.9 Übernachtung pro Betreuer/-in</t>
  </si>
  <si>
    <t>3.10 Übernachtung Honorarkraft</t>
  </si>
  <si>
    <t xml:space="preserve">Farberklärung: </t>
  </si>
  <si>
    <t>vom Antragsteller auszufüllende Felder</t>
  </si>
  <si>
    <t xml:space="preserve">Anzahl der zu leistenden Gesamtstunden </t>
  </si>
  <si>
    <t>+ 5 % Verwaltungspauschale (mind. 300 €)</t>
  </si>
  <si>
    <t>150,00 €/Tag</t>
  </si>
  <si>
    <t>150,00 €/Monat</t>
  </si>
  <si>
    <r>
      <rPr>
        <b/>
        <sz val="14"/>
        <color theme="1"/>
        <rFont val="Arial"/>
        <family val="2"/>
      </rPr>
      <t>alternativ zu: 3.5 und 3.8:</t>
    </r>
    <r>
      <rPr>
        <sz val="14"/>
        <color theme="1"/>
        <rFont val="Arial"/>
        <family val="2"/>
      </rPr>
      <t xml:space="preserve"> Übernachtung inkl. Vollverpflegung pro TN</t>
    </r>
  </si>
  <si>
    <r>
      <rPr>
        <b/>
        <sz val="14"/>
        <color theme="1"/>
        <rFont val="Arial"/>
        <family val="2"/>
      </rPr>
      <t>alternativ zu: 3.6 und 3.9:</t>
    </r>
    <r>
      <rPr>
        <sz val="14"/>
        <color theme="1"/>
        <rFont val="Arial"/>
        <family val="2"/>
      </rPr>
      <t xml:space="preserve"> Übernachtung inkl. Vollverpflegung pro Betreuer/-in</t>
    </r>
  </si>
  <si>
    <r>
      <rPr>
        <b/>
        <sz val="14"/>
        <color theme="1"/>
        <rFont val="Arial"/>
        <family val="2"/>
      </rPr>
      <t>alternativ zu: 3.7 und 3.10:</t>
    </r>
    <r>
      <rPr>
        <sz val="14"/>
        <color theme="1"/>
        <rFont val="Arial"/>
        <family val="2"/>
      </rPr>
      <t xml:space="preserve"> Übernachtung inkl. Vollverpflegung Honorarkraft</t>
    </r>
  </si>
  <si>
    <t>Besonderheit Paketangebote (Übernachtung inkl. Vollverpflegung)</t>
  </si>
  <si>
    <t>100,00 €/Tag</t>
  </si>
  <si>
    <t>Anzahl der zu leistenden Zeiteinheiten (à 60 Min.) insgesamt</t>
  </si>
  <si>
    <t>Die weiteren Felder in dieser Spalte werden automatisch berechnet. Sie geben jeweils die Anzahl der insgesamt zu leistenden Stunden an.</t>
  </si>
  <si>
    <r>
      <t xml:space="preserve">Eine Ganztagesveranstaltung umfasst </t>
    </r>
    <r>
      <rPr>
        <b/>
        <i/>
        <sz val="16"/>
        <color theme="1"/>
        <rFont val="Arial"/>
        <family val="2"/>
      </rPr>
      <t>mind. 7 Zeitstunden.</t>
    </r>
  </si>
  <si>
    <r>
      <t xml:space="preserve">Ein dreimonatiges Kursformat umfasst </t>
    </r>
    <r>
      <rPr>
        <b/>
        <i/>
        <sz val="16"/>
        <color theme="1"/>
        <rFont val="Arial"/>
        <family val="2"/>
      </rPr>
      <t>mind. 30 Zeitstunden (10 Zeitstunden pro Monat).</t>
    </r>
  </si>
  <si>
    <r>
      <t xml:space="preserve">Ein sechmonatiges Kursformat umfasst </t>
    </r>
    <r>
      <rPr>
        <b/>
        <i/>
        <sz val="16"/>
        <color theme="1"/>
        <rFont val="Arial"/>
        <family val="2"/>
      </rPr>
      <t>mind. 60 Zeitstunden (10 Zeitstunden pro Monat).</t>
    </r>
  </si>
  <si>
    <r>
      <t xml:space="preserve">Ein dreitägiger Ferienkurs umfasst </t>
    </r>
    <r>
      <rPr>
        <b/>
        <i/>
        <sz val="16"/>
        <color theme="1"/>
        <rFont val="Arial"/>
        <family val="2"/>
      </rPr>
      <t>mind. 21 Zeitstunden (7 Zeitstunden pro Tag)</t>
    </r>
    <r>
      <rPr>
        <i/>
        <sz val="16"/>
        <color theme="1"/>
        <rFont val="Arial"/>
        <family val="2"/>
      </rPr>
      <t xml:space="preserve"> und findet an drei </t>
    </r>
    <r>
      <rPr>
        <b/>
        <i/>
        <sz val="16"/>
        <color theme="1"/>
        <rFont val="Arial"/>
        <family val="2"/>
      </rPr>
      <t>aufeinanderfolgenden</t>
    </r>
    <r>
      <rPr>
        <i/>
        <sz val="16"/>
        <color theme="1"/>
        <rFont val="Arial"/>
        <family val="2"/>
      </rPr>
      <t xml:space="preserve"> Tagen in den Ferien statt.</t>
    </r>
  </si>
  <si>
    <r>
      <t xml:space="preserve">Ein fünftägiger Ferienkurs umfasst </t>
    </r>
    <r>
      <rPr>
        <b/>
        <i/>
        <sz val="16"/>
        <color theme="1"/>
        <rFont val="Arial"/>
        <family val="2"/>
      </rPr>
      <t>mind. 35 Zeitstunden (7 Zeitstunden pro Tag)</t>
    </r>
    <r>
      <rPr>
        <i/>
        <sz val="16"/>
        <color theme="1"/>
        <rFont val="Arial"/>
        <family val="2"/>
      </rPr>
      <t xml:space="preserve"> und findet an fünf </t>
    </r>
    <r>
      <rPr>
        <b/>
        <i/>
        <sz val="16"/>
        <color theme="1"/>
        <rFont val="Arial"/>
        <family val="2"/>
      </rPr>
      <t>aufeinanderfolgenden</t>
    </r>
    <r>
      <rPr>
        <i/>
        <sz val="16"/>
        <color theme="1"/>
        <rFont val="Arial"/>
        <family val="2"/>
      </rPr>
      <t xml:space="preserve"> Tagen in den Ferien statt.</t>
    </r>
  </si>
  <si>
    <r>
      <t xml:space="preserve">Eine Elterneinbindung umfasst </t>
    </r>
    <r>
      <rPr>
        <b/>
        <i/>
        <sz val="16"/>
        <color theme="1"/>
        <rFont val="Arial"/>
        <family val="2"/>
      </rPr>
      <t>mind. 3 Zeitstunden pro Tag.</t>
    </r>
  </si>
  <si>
    <t>45,00 €/Tag</t>
  </si>
  <si>
    <t>beantragter Förderbetrag pro Zeiteinheit/For-mat/Tag</t>
  </si>
  <si>
    <t>beantragter Förderbetrag pro Zeiteinheit bzw. Tag</t>
  </si>
  <si>
    <t>beantragter Förderbetrag pro Zeiteinheit bzw. Monat</t>
  </si>
  <si>
    <t>55,00 €/Tag</t>
  </si>
  <si>
    <t>Förderhöchstbe-trag pro Zeiteinheit bzw. Tag¹</t>
  </si>
  <si>
    <t>Förderhöchstbe-trag pro Zeiteinheit bzw. Monat¹</t>
  </si>
  <si>
    <t>¹ Die hier dargestellten Beträge entsprechen Förderhöchstgrenzen. Es handelt sich um eine ausgabenbasierte Förderung, d. h. sie richtet sich nach konkreter Teilnehmendenzahl und der exakten Höhe der Ausgaben für das jeweilige Projekt und muss mit Einzelbelegen (ausgeschlossen sind Belege für Verpflegung, hier werden Pauschalen gemäß Teilnehmer/-innenlisten anerkannt) nachgewiesen werden.</t>
  </si>
  <si>
    <r>
      <t xml:space="preserve">Bei Inanspruchnahme von Paketangeboten, die Übernachtung inkl. Vollverpflegung in der Unterkunft beinhalten, füllen Sie bitte die folgenden Felder aus. Es können zusätzlich </t>
    </r>
    <r>
      <rPr>
        <b/>
        <u/>
        <sz val="14"/>
        <color rgb="FFFF0000"/>
        <rFont val="Arial"/>
        <family val="2"/>
      </rPr>
      <t>keine</t>
    </r>
    <r>
      <rPr>
        <sz val="14"/>
        <color rgb="FFFF0000"/>
        <rFont val="Arial"/>
        <family val="2"/>
      </rPr>
      <t xml:space="preserve"> Ausgaben für Verpflegung mehr beantragt werden. </t>
    </r>
    <r>
      <rPr>
        <b/>
        <sz val="14"/>
        <color rgb="FFFF0000"/>
        <rFont val="Arial"/>
        <family val="2"/>
      </rPr>
      <t>Die Zeilen 3.5 - 3.10 bleiben dann unausgefüllt!</t>
    </r>
  </si>
  <si>
    <t>Bitte beachten Sie die Hinweise in Zeile 149.</t>
  </si>
  <si>
    <r>
      <rPr>
        <b/>
        <u/>
        <sz val="16"/>
        <color theme="4"/>
        <rFont val="Arial"/>
        <family val="2"/>
      </rPr>
      <t>1. Projektformat wählen:</t>
    </r>
    <r>
      <rPr>
        <b/>
        <sz val="16"/>
        <color theme="4"/>
        <rFont val="Arial"/>
        <family val="2"/>
      </rPr>
      <t xml:space="preserve"> </t>
    </r>
    <r>
      <rPr>
        <b/>
        <i/>
        <sz val="16"/>
        <color theme="4"/>
        <rFont val="Arial"/>
        <family val="2"/>
      </rPr>
      <t>Sie haben die Wahl zwischen sieben verschiedenen Projektformaten, die einzeln, mehrfach und in Kombination beantragt werden können.</t>
    </r>
  </si>
  <si>
    <t xml:space="preserve">Felder mit hinterlegter Formel;
keine Eingabe </t>
  </si>
  <si>
    <r>
      <rPr>
        <b/>
        <u/>
        <sz val="16"/>
        <color theme="4"/>
        <rFont val="Arial"/>
        <family val="2"/>
      </rPr>
      <t>2. Ausfüllen Spalte B:</t>
    </r>
    <r>
      <rPr>
        <b/>
        <sz val="16"/>
        <color theme="4"/>
        <rFont val="Arial"/>
        <family val="2"/>
      </rPr>
      <t xml:space="preserve"> </t>
    </r>
    <r>
      <rPr>
        <b/>
        <i/>
        <sz val="16"/>
        <color theme="4"/>
        <rFont val="Arial"/>
        <family val="2"/>
      </rPr>
      <t>Tragen Sie hier die Anzahl des Projektformates ein.</t>
    </r>
  </si>
  <si>
    <r>
      <rPr>
        <b/>
        <u/>
        <sz val="16"/>
        <color theme="4"/>
        <rFont val="Arial"/>
        <family val="2"/>
      </rPr>
      <t>3. Ausfüllen Spalte C:</t>
    </r>
    <r>
      <rPr>
        <b/>
        <i/>
        <sz val="16"/>
        <color theme="4"/>
        <rFont val="Arial"/>
        <family val="2"/>
      </rPr>
      <t xml:space="preserve"> Tragen Sie hier jeweils die Anzahl der TN bzw. Honorarkräfte / Ehrenamtlichen ein.</t>
    </r>
  </si>
  <si>
    <r>
      <rPr>
        <b/>
        <i/>
        <u/>
        <sz val="16"/>
        <color theme="4"/>
        <rFont val="Arial"/>
        <family val="2"/>
      </rPr>
      <t xml:space="preserve">4. Ausfüllen Spalte D: </t>
    </r>
    <r>
      <rPr>
        <b/>
        <i/>
        <sz val="16"/>
        <color theme="4"/>
        <rFont val="Arial"/>
        <family val="2"/>
      </rPr>
      <t>Geben Sie in dieser Spalte die Anzahl an Stunden an, für die Sie Aufwandsentschädigungen für Ehrenamtliche beantragen möchten.</t>
    </r>
  </si>
  <si>
    <r>
      <rPr>
        <b/>
        <u/>
        <sz val="16"/>
        <color theme="4"/>
        <rFont val="Arial"/>
        <family val="2"/>
      </rPr>
      <t>5. Ausfüllen Spalte E:</t>
    </r>
    <r>
      <rPr>
        <b/>
        <sz val="16"/>
        <color theme="4"/>
        <rFont val="Arial"/>
        <family val="2"/>
      </rPr>
      <t xml:space="preserve"> </t>
    </r>
    <r>
      <rPr>
        <b/>
        <i/>
        <sz val="16"/>
        <color theme="4"/>
        <rFont val="Arial"/>
        <family val="2"/>
      </rPr>
      <t>Geben Sie in dieser Spalte die Beträge für Honorare, Aufwandsentschädigungen und Sachausgaben an, die Sie beantragen möchten.</t>
    </r>
  </si>
  <si>
    <r>
      <rPr>
        <b/>
        <u/>
        <sz val="16"/>
        <color rgb="FFCC3300"/>
        <rFont val="Arial"/>
        <family val="2"/>
      </rPr>
      <t>HINWEIS:</t>
    </r>
    <r>
      <rPr>
        <b/>
        <sz val="16"/>
        <color rgb="FFCC3300"/>
        <rFont val="Arial"/>
        <family val="2"/>
      </rPr>
      <t xml:space="preserve"> </t>
    </r>
    <r>
      <rPr>
        <b/>
        <i/>
        <sz val="16"/>
        <color rgb="FFCC3300"/>
        <rFont val="Arial"/>
        <family val="2"/>
      </rPr>
      <t>Bitte runden Sie immer auf  0,50 bzw. den vollen Eurobetrag auf!</t>
    </r>
  </si>
  <si>
    <t>Anzahl Teilnehmende  bzw. Honorarkräfte, Ehrenamtliche pro Format</t>
  </si>
  <si>
    <t xml:space="preserve"> vom Antragsteller in das Antragsformular in KuMaSta zu übertragende Beträge
(hier teilweise noch vom Antragsteller auszufüllen) </t>
  </si>
  <si>
    <t>Anzahl der Übernach-tungen</t>
  </si>
  <si>
    <r>
      <rPr>
        <b/>
        <u/>
        <sz val="16"/>
        <color theme="4"/>
        <rFont val="Arial"/>
        <family val="2"/>
      </rPr>
      <t xml:space="preserve">6. Besonderheit Ferienfahrt: </t>
    </r>
    <r>
      <rPr>
        <b/>
        <i/>
        <sz val="16"/>
        <color theme="4"/>
        <rFont val="Arial"/>
        <family val="2"/>
      </rPr>
      <t>Tragen Sie in Spalte H bitte die Anzahl der Übernachtungen ein.</t>
    </r>
  </si>
  <si>
    <t>² Nachweis auf Grundlage eines eigenständigen projektbezogenen Honorarvertrages, der Stundennachweis erfolgt über die Teilnehmer/-innenliste(n)</t>
  </si>
  <si>
    <t>³ Nachweis auf Grundlage eines eigenständigen projektbezogenen Mietvertrages</t>
  </si>
  <si>
    <r>
      <t xml:space="preserve">Eine Ferienfahrt findet an max. 10 </t>
    </r>
    <r>
      <rPr>
        <b/>
        <i/>
        <sz val="16"/>
        <color theme="1"/>
        <rFont val="Arial"/>
        <family val="2"/>
      </rPr>
      <t>aufeinanderfolgenden</t>
    </r>
    <r>
      <rPr>
        <i/>
        <sz val="16"/>
        <color theme="1"/>
        <rFont val="Arial"/>
        <family val="2"/>
      </rPr>
      <t xml:space="preserve"> Tagen in den Ferien statt. Honorare können für max. 7 Std./Tag/Format beantragt werden.</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</si>
</sst>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 &quot;€&quot;_-;\-* #,##0.00\ &quot;€&quot;_-;_-* &quot;-&quot;??\ &quot;€&quot;_-;_-@_-"/>
    <numFmt numFmtId="43" formatCode="_-* #,##0.00\ _€_-;\-* #,##0.00\ _€_-;_-* &quot;-&quot;??\ _€_-;_-@_-"/>
    <numFmt numFmtId="164" formatCode="_-* #,##0.000\ _€_-;\-* #,##0.000\ _€_-;_-* &quot;-&quot;??\ _€_-;_-@_-"/>
    <numFmt numFmtId="165" formatCode="_-* #,##0\ _€_-;\-* #,##0\ _€_-;_-* &quot;-&quot;??\ _€_-;_-@_-"/>
    <numFmt numFmtId="166" formatCode="0.0"/>
  </numFmts>
  <fonts count="35" x14ac:knownFonts="1">
    <font>
      <sz val="11"/>
      <color theme="1"/>
      <name val="Calibri"/>
      <family val="2"/>
      <scheme val="minor"/>
    </font>
    <font>
      <sz val="11"/>
      <color theme="1"/>
      <name val="Calibri"/>
      <family val="2"/>
      <scheme val="minor"/>
    </font>
    <font>
      <b/>
      <sz val="14"/>
      <color theme="1"/>
      <name val="Arial"/>
      <family val="2"/>
    </font>
    <font>
      <b/>
      <sz val="14"/>
      <color rgb="FFCC3300"/>
      <name val="Arial"/>
      <family val="2"/>
    </font>
    <font>
      <b/>
      <sz val="14"/>
      <color theme="4"/>
      <name val="Arial"/>
      <family val="2"/>
    </font>
    <font>
      <b/>
      <u/>
      <sz val="14"/>
      <color theme="4"/>
      <name val="Arial"/>
      <family val="2"/>
    </font>
    <font>
      <i/>
      <sz val="14"/>
      <color theme="4"/>
      <name val="Arial"/>
      <family val="2"/>
    </font>
    <font>
      <b/>
      <sz val="14"/>
      <name val="Arial"/>
      <family val="2"/>
    </font>
    <font>
      <sz val="14"/>
      <color theme="1"/>
      <name val="Arial"/>
      <family val="2"/>
    </font>
    <font>
      <b/>
      <sz val="14"/>
      <color rgb="FFFF0000"/>
      <name val="Arial"/>
      <family val="2"/>
    </font>
    <font>
      <sz val="14"/>
      <color theme="4"/>
      <name val="Arial"/>
      <family val="2"/>
    </font>
    <font>
      <sz val="14"/>
      <color rgb="FFFF0000"/>
      <name val="Arial"/>
      <family val="2"/>
    </font>
    <font>
      <i/>
      <sz val="14"/>
      <color theme="1"/>
      <name val="Arial"/>
      <family val="2"/>
    </font>
    <font>
      <sz val="14"/>
      <color theme="1"/>
      <name val="Calibri"/>
      <family val="2"/>
    </font>
    <font>
      <b/>
      <u/>
      <sz val="14"/>
      <color rgb="FFFF0000"/>
      <name val="Arial"/>
      <family val="2"/>
    </font>
    <font>
      <i/>
      <sz val="16"/>
      <color theme="4"/>
      <name val="Arial"/>
      <family val="2"/>
    </font>
    <font>
      <b/>
      <sz val="18"/>
      <color theme="3" tint="0.39997558519241921"/>
      <name val="Arial"/>
      <family val="2"/>
    </font>
    <font>
      <i/>
      <sz val="16"/>
      <color theme="1"/>
      <name val="Arial"/>
      <family val="2"/>
    </font>
    <font>
      <b/>
      <i/>
      <sz val="16"/>
      <color theme="1"/>
      <name val="Arial"/>
      <family val="2"/>
    </font>
    <font>
      <b/>
      <sz val="18"/>
      <color theme="4"/>
      <name val="Arial"/>
      <family val="2"/>
    </font>
    <font>
      <b/>
      <u/>
      <sz val="20"/>
      <color theme="4"/>
      <name val="Arial"/>
      <family val="2"/>
    </font>
    <font>
      <b/>
      <sz val="16"/>
      <color theme="4"/>
      <name val="Arial"/>
      <family val="2"/>
    </font>
    <font>
      <b/>
      <u/>
      <sz val="16"/>
      <color theme="4"/>
      <name val="Arial"/>
      <family val="2"/>
    </font>
    <font>
      <b/>
      <i/>
      <sz val="16"/>
      <color theme="4"/>
      <name val="Arial"/>
      <family val="2"/>
    </font>
    <font>
      <b/>
      <sz val="15"/>
      <color rgb="FFCC3300"/>
      <name val="Arial"/>
      <family val="2"/>
    </font>
    <font>
      <b/>
      <sz val="15"/>
      <name val="Arial"/>
      <family val="2"/>
    </font>
    <font>
      <sz val="16"/>
      <color theme="1"/>
      <name val="Arial"/>
      <family val="2"/>
    </font>
    <font>
      <sz val="16"/>
      <color theme="4"/>
      <name val="Arial"/>
      <family val="2"/>
    </font>
    <font>
      <b/>
      <i/>
      <u/>
      <sz val="16"/>
      <color theme="4"/>
      <name val="Arial"/>
      <family val="2"/>
    </font>
    <font>
      <b/>
      <sz val="16"/>
      <color rgb="FFCC3300"/>
      <name val="Arial"/>
      <family val="2"/>
    </font>
    <font>
      <sz val="16"/>
      <color rgb="FFCC3300"/>
      <name val="Arial"/>
      <family val="2"/>
    </font>
    <font>
      <b/>
      <u/>
      <sz val="16"/>
      <color rgb="FFCC3300"/>
      <name val="Arial"/>
      <family val="2"/>
    </font>
    <font>
      <b/>
      <i/>
      <sz val="16"/>
      <color rgb="FFCC3300"/>
      <name val="Arial"/>
      <family val="2"/>
    </font>
    <font>
      <b/>
      <sz val="14"/>
      <color theme="9" tint="-0.499984740745262"/>
      <name val="Arial"/>
      <family val="2"/>
    </font>
    <font>
      <sz val="16"/>
      <color rgb="FFFF0000"/>
      <name val="Arial"/>
      <family val="2"/>
    </font>
  </fonts>
  <fills count="6">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s>
  <borders count="44">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bottom style="medium">
        <color indexed="64"/>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auto="1"/>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style="double">
        <color indexed="64"/>
      </top>
      <bottom style="medium">
        <color indexed="64"/>
      </bottom>
      <diagonal/>
    </border>
    <border>
      <left style="medium">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163">
    <xf numFmtId="0" fontId="0" fillId="0" borderId="0" xfId="0"/>
    <xf numFmtId="0" fontId="2" fillId="0" borderId="0" xfId="0" applyFont="1" applyAlignment="1" applyProtection="1">
      <alignment vertical="center" wrapText="1"/>
    </xf>
    <xf numFmtId="0" fontId="2" fillId="0" borderId="0" xfId="0" applyFont="1" applyAlignment="1" applyProtection="1">
      <alignment horizontal="center" vertical="center" wrapText="1"/>
    </xf>
    <xf numFmtId="0" fontId="2" fillId="0" borderId="0" xfId="0" applyFont="1" applyBorder="1" applyAlignment="1" applyProtection="1">
      <alignment horizontal="left" vertical="center" wrapText="1"/>
    </xf>
    <xf numFmtId="0" fontId="2" fillId="0" borderId="0" xfId="0" applyFont="1" applyBorder="1" applyAlignment="1" applyProtection="1">
      <alignment horizontal="center" vertical="center" wrapText="1"/>
    </xf>
    <xf numFmtId="0" fontId="3" fillId="0" borderId="0" xfId="0" applyFont="1" applyFill="1" applyAlignment="1" applyProtection="1">
      <alignment vertical="center"/>
    </xf>
    <xf numFmtId="0" fontId="6" fillId="0" borderId="0" xfId="0" applyFont="1" applyFill="1" applyAlignment="1" applyProtection="1">
      <alignment vertical="center"/>
    </xf>
    <xf numFmtId="0" fontId="3" fillId="0" borderId="0" xfId="0" applyFont="1" applyBorder="1" applyAlignment="1" applyProtection="1">
      <alignment vertical="center" wrapText="1"/>
    </xf>
    <xf numFmtId="0" fontId="3" fillId="0" borderId="0" xfId="0" quotePrefix="1" applyFont="1" applyBorder="1" applyAlignment="1" applyProtection="1">
      <alignment horizontal="right" vertical="center" wrapText="1"/>
    </xf>
    <xf numFmtId="0" fontId="3" fillId="0" borderId="0" xfId="0" applyFont="1" applyBorder="1" applyAlignment="1" applyProtection="1">
      <alignment horizontal="right" vertical="center" wrapText="1"/>
    </xf>
    <xf numFmtId="44" fontId="7" fillId="0" borderId="0" xfId="0" applyNumberFormat="1" applyFont="1" applyBorder="1" applyAlignment="1" applyProtection="1">
      <alignment vertical="center" wrapText="1"/>
    </xf>
    <xf numFmtId="0" fontId="4" fillId="0" borderId="35" xfId="0" applyFont="1" applyFill="1" applyBorder="1" applyAlignment="1" applyProtection="1">
      <alignment vertical="center"/>
    </xf>
    <xf numFmtId="0" fontId="8" fillId="0" borderId="0" xfId="0" applyFont="1" applyAlignment="1" applyProtection="1">
      <alignment vertical="center" wrapText="1"/>
    </xf>
    <xf numFmtId="0" fontId="8" fillId="0" borderId="0" xfId="0" applyFont="1" applyAlignment="1" applyProtection="1">
      <alignment horizontal="center" vertical="center" wrapText="1"/>
    </xf>
    <xf numFmtId="44" fontId="8" fillId="0" borderId="0" xfId="0" applyNumberFormat="1" applyFont="1" applyAlignment="1" applyProtection="1">
      <alignment vertical="center" wrapText="1"/>
    </xf>
    <xf numFmtId="0" fontId="8" fillId="0" borderId="0" xfId="0" applyFont="1" applyAlignment="1">
      <alignment vertical="center" wrapText="1"/>
    </xf>
    <xf numFmtId="0" fontId="9" fillId="0" borderId="0" xfId="0" applyFont="1" applyFill="1" applyAlignment="1" applyProtection="1">
      <alignment horizontal="center" vertical="center" wrapText="1"/>
    </xf>
    <xf numFmtId="0" fontId="9" fillId="0" borderId="36" xfId="0" applyFont="1" applyFill="1" applyBorder="1" applyAlignment="1" applyProtection="1">
      <alignment horizontal="center" vertical="center" wrapText="1"/>
    </xf>
    <xf numFmtId="0" fontId="10" fillId="0" borderId="0" xfId="0" applyFont="1" applyAlignment="1" applyProtection="1">
      <alignment horizontal="center" vertical="center" wrapText="1"/>
    </xf>
    <xf numFmtId="0" fontId="5" fillId="0" borderId="0" xfId="0" applyFont="1" applyFill="1" applyAlignment="1" applyProtection="1">
      <alignment vertical="center"/>
    </xf>
    <xf numFmtId="0" fontId="11" fillId="0" borderId="0" xfId="0" applyFont="1" applyAlignment="1" applyProtection="1">
      <alignment horizontal="center" vertical="center" wrapText="1"/>
    </xf>
    <xf numFmtId="0" fontId="8" fillId="0" borderId="0" xfId="0" applyFont="1" applyAlignment="1">
      <alignment vertical="center"/>
    </xf>
    <xf numFmtId="0" fontId="12" fillId="0" borderId="0" xfId="0" applyFont="1" applyProtection="1"/>
    <xf numFmtId="44" fontId="13" fillId="0" borderId="0" xfId="0" applyNumberFormat="1" applyFont="1" applyAlignment="1" applyProtection="1">
      <alignment vertical="center" wrapText="1"/>
    </xf>
    <xf numFmtId="0" fontId="2" fillId="2" borderId="22" xfId="0" applyFont="1" applyFill="1" applyBorder="1" applyAlignment="1" applyProtection="1">
      <alignment vertical="center" wrapText="1"/>
    </xf>
    <xf numFmtId="0" fontId="2" fillId="5" borderId="4" xfId="0" applyFont="1" applyFill="1" applyBorder="1" applyAlignment="1" applyProtection="1">
      <alignment horizontal="center" vertical="center" wrapText="1"/>
    </xf>
    <xf numFmtId="0" fontId="2" fillId="5" borderId="4" xfId="0" applyNumberFormat="1" applyFont="1" applyFill="1" applyBorder="1" applyAlignment="1" applyProtection="1">
      <alignment horizontal="center" vertical="center" wrapText="1"/>
    </xf>
    <xf numFmtId="0" fontId="2" fillId="2" borderId="4" xfId="0" applyNumberFormat="1" applyFont="1" applyFill="1" applyBorder="1" applyAlignment="1" applyProtection="1">
      <alignment horizontal="center" vertical="center" wrapText="1"/>
    </xf>
    <xf numFmtId="44" fontId="2" fillId="2" borderId="6" xfId="0" applyNumberFormat="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8" fillId="0" borderId="23" xfId="0" applyFont="1" applyBorder="1" applyAlignment="1" applyProtection="1">
      <alignment vertical="center" wrapText="1"/>
    </xf>
    <xf numFmtId="0" fontId="2" fillId="0" borderId="0" xfId="0" applyFont="1" applyBorder="1" applyAlignment="1" applyProtection="1">
      <alignment vertical="center" wrapText="1"/>
    </xf>
    <xf numFmtId="0" fontId="8" fillId="0" borderId="0" xfId="0" applyFont="1" applyBorder="1" applyAlignment="1" applyProtection="1">
      <alignment vertical="center" wrapText="1"/>
    </xf>
    <xf numFmtId="0" fontId="8" fillId="0" borderId="8" xfId="0" applyFont="1" applyBorder="1" applyAlignment="1" applyProtection="1">
      <alignment vertical="center" wrapText="1"/>
    </xf>
    <xf numFmtId="0" fontId="2" fillId="2" borderId="24" xfId="0" applyFont="1" applyFill="1" applyBorder="1" applyAlignment="1" applyProtection="1">
      <alignment vertical="center" wrapText="1"/>
    </xf>
    <xf numFmtId="44" fontId="2" fillId="4" borderId="18" xfId="1" applyNumberFormat="1" applyFont="1" applyFill="1" applyBorder="1" applyAlignment="1" applyProtection="1">
      <alignment vertical="center" wrapText="1"/>
      <protection locked="0"/>
    </xf>
    <xf numFmtId="44" fontId="8" fillId="2" borderId="18" xfId="1" applyNumberFormat="1" applyFont="1" applyFill="1" applyBorder="1" applyAlignment="1" applyProtection="1">
      <alignment horizontal="right" vertical="center" wrapText="1"/>
    </xf>
    <xf numFmtId="44" fontId="8" fillId="2" borderId="18" xfId="1" applyNumberFormat="1" applyFont="1" applyFill="1" applyBorder="1" applyAlignment="1" applyProtection="1">
      <alignment vertical="center" wrapText="1"/>
    </xf>
    <xf numFmtId="0" fontId="8" fillId="2" borderId="18" xfId="0" applyFont="1" applyFill="1" applyBorder="1" applyAlignment="1" applyProtection="1">
      <alignment horizontal="center" vertical="center" wrapText="1"/>
    </xf>
    <xf numFmtId="44" fontId="2" fillId="2" borderId="25" xfId="0" applyNumberFormat="1" applyFont="1" applyFill="1" applyBorder="1" applyAlignment="1" applyProtection="1">
      <alignment vertical="center" wrapText="1"/>
    </xf>
    <xf numFmtId="0" fontId="8" fillId="0" borderId="14" xfId="0" applyFont="1" applyBorder="1" applyAlignment="1" applyProtection="1">
      <alignment vertical="center" wrapText="1"/>
    </xf>
    <xf numFmtId="0" fontId="2" fillId="0" borderId="20" xfId="0" applyFont="1" applyBorder="1" applyAlignment="1" applyProtection="1">
      <alignment vertical="center" wrapText="1"/>
    </xf>
    <xf numFmtId="0" fontId="9" fillId="3" borderId="20" xfId="0" applyFont="1" applyFill="1" applyBorder="1" applyAlignment="1" applyProtection="1">
      <alignment vertical="center"/>
    </xf>
    <xf numFmtId="0" fontId="2" fillId="3" borderId="0" xfId="0" applyFont="1" applyFill="1" applyBorder="1" applyAlignment="1" applyProtection="1">
      <alignment vertical="center" wrapText="1"/>
    </xf>
    <xf numFmtId="0" fontId="8" fillId="3" borderId="20" xfId="0" applyFont="1" applyFill="1" applyBorder="1" applyAlignment="1" applyProtection="1">
      <alignment horizontal="right" vertical="center"/>
    </xf>
    <xf numFmtId="0" fontId="8" fillId="0" borderId="0" xfId="0" applyFont="1" applyBorder="1" applyAlignment="1" applyProtection="1">
      <alignment horizontal="right" vertical="center" wrapText="1"/>
    </xf>
    <xf numFmtId="0" fontId="2" fillId="2" borderId="17" xfId="0" applyFont="1" applyFill="1" applyBorder="1" applyAlignment="1" applyProtection="1">
      <alignment vertical="center" wrapText="1"/>
    </xf>
    <xf numFmtId="0" fontId="2" fillId="4" borderId="18" xfId="0" applyFont="1" applyFill="1" applyBorder="1" applyAlignment="1" applyProtection="1">
      <alignment horizontal="center" vertical="center" wrapText="1"/>
      <protection locked="0"/>
    </xf>
    <xf numFmtId="0" fontId="2" fillId="0" borderId="16" xfId="0" applyFont="1" applyBorder="1" applyAlignment="1" applyProtection="1">
      <alignment vertical="center" wrapText="1"/>
    </xf>
    <xf numFmtId="0" fontId="8" fillId="2" borderId="17" xfId="0" applyFont="1" applyFill="1" applyBorder="1" applyAlignment="1" applyProtection="1">
      <alignment vertical="center" wrapText="1"/>
    </xf>
    <xf numFmtId="44" fontId="8" fillId="2" borderId="25" xfId="0" applyNumberFormat="1" applyFont="1" applyFill="1" applyBorder="1" applyAlignment="1" applyProtection="1">
      <alignment vertical="center" wrapText="1"/>
    </xf>
    <xf numFmtId="0" fontId="8" fillId="2" borderId="29" xfId="0" applyFont="1" applyFill="1" applyBorder="1" applyAlignment="1" applyProtection="1">
      <alignment vertical="center" wrapText="1"/>
    </xf>
    <xf numFmtId="1" fontId="8" fillId="2" borderId="30" xfId="1" applyNumberFormat="1" applyFont="1" applyFill="1" applyBorder="1" applyAlignment="1" applyProtection="1">
      <alignment horizontal="center" vertical="center" wrapText="1"/>
    </xf>
    <xf numFmtId="0" fontId="8" fillId="2" borderId="30" xfId="0" applyFont="1" applyFill="1" applyBorder="1" applyAlignment="1" applyProtection="1">
      <alignment horizontal="center" vertical="center" wrapText="1"/>
    </xf>
    <xf numFmtId="0" fontId="8" fillId="2" borderId="30" xfId="0" applyFont="1" applyFill="1" applyBorder="1" applyAlignment="1" applyProtection="1">
      <alignment horizontal="right" vertical="center" wrapText="1"/>
    </xf>
    <xf numFmtId="44" fontId="8" fillId="2" borderId="30" xfId="1" applyNumberFormat="1" applyFont="1" applyFill="1" applyBorder="1" applyAlignment="1" applyProtection="1">
      <alignment vertical="center" wrapText="1"/>
    </xf>
    <xf numFmtId="44" fontId="8" fillId="2" borderId="31" xfId="0" applyNumberFormat="1" applyFont="1" applyFill="1" applyBorder="1" applyAlignment="1" applyProtection="1">
      <alignment vertical="center" wrapText="1"/>
    </xf>
    <xf numFmtId="0" fontId="2" fillId="2" borderId="33" xfId="0" applyFont="1" applyFill="1" applyBorder="1" applyAlignment="1" applyProtection="1">
      <alignment vertical="center" wrapText="1"/>
    </xf>
    <xf numFmtId="0" fontId="2" fillId="2" borderId="32" xfId="0" applyFont="1" applyFill="1" applyBorder="1" applyAlignment="1" applyProtection="1">
      <alignment vertical="center" wrapText="1"/>
    </xf>
    <xf numFmtId="44" fontId="2" fillId="4" borderId="34" xfId="0" applyNumberFormat="1" applyFont="1" applyFill="1" applyBorder="1" applyAlignment="1" applyProtection="1">
      <alignment vertical="center" wrapText="1"/>
    </xf>
    <xf numFmtId="0" fontId="2" fillId="0" borderId="26" xfId="0" applyFont="1" applyBorder="1" applyAlignment="1" applyProtection="1">
      <alignment vertical="center" wrapText="1"/>
    </xf>
    <xf numFmtId="0" fontId="8" fillId="0" borderId="9" xfId="0" applyFont="1" applyBorder="1" applyAlignment="1" applyProtection="1">
      <alignment vertical="center" wrapText="1"/>
    </xf>
    <xf numFmtId="44" fontId="8" fillId="2" borderId="9" xfId="0" applyNumberFormat="1" applyFont="1" applyFill="1" applyBorder="1" applyAlignment="1" applyProtection="1">
      <alignment vertical="center" wrapText="1"/>
    </xf>
    <xf numFmtId="0" fontId="8" fillId="2" borderId="9"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44" fontId="2" fillId="2" borderId="27" xfId="0" applyNumberFormat="1" applyFont="1" applyFill="1" applyBorder="1" applyAlignment="1" applyProtection="1">
      <alignment vertical="center" wrapText="1"/>
    </xf>
    <xf numFmtId="0" fontId="8" fillId="0" borderId="0" xfId="0" applyFont="1" applyBorder="1" applyAlignment="1" applyProtection="1">
      <alignment horizontal="center" vertical="center" wrapText="1"/>
    </xf>
    <xf numFmtId="44" fontId="8" fillId="0" borderId="0" xfId="0" applyNumberFormat="1" applyFont="1" applyBorder="1" applyAlignment="1" applyProtection="1">
      <alignment vertical="center" wrapText="1"/>
    </xf>
    <xf numFmtId="165" fontId="8" fillId="0" borderId="0" xfId="0" applyNumberFormat="1" applyFont="1" applyBorder="1" applyAlignment="1" applyProtection="1">
      <alignment horizontal="center" vertical="center" wrapText="1"/>
    </xf>
    <xf numFmtId="0" fontId="8" fillId="0" borderId="0" xfId="0" applyFont="1" applyAlignment="1" applyProtection="1">
      <alignment vertical="center"/>
    </xf>
    <xf numFmtId="0" fontId="8" fillId="0" borderId="0" xfId="0" applyFont="1" applyAlignment="1">
      <alignment horizontal="center" vertical="center" wrapText="1"/>
    </xf>
    <xf numFmtId="44" fontId="2" fillId="0" borderId="0" xfId="0" applyNumberFormat="1" applyFont="1" applyBorder="1" applyAlignment="1" applyProtection="1">
      <alignment horizontal="center" vertical="center" wrapText="1"/>
    </xf>
    <xf numFmtId="0" fontId="2" fillId="2" borderId="3" xfId="0" applyFont="1" applyFill="1" applyBorder="1" applyAlignment="1" applyProtection="1">
      <alignment vertical="center" wrapText="1"/>
    </xf>
    <xf numFmtId="44" fontId="8" fillId="2" borderId="9" xfId="1" applyNumberFormat="1" applyFont="1" applyFill="1" applyBorder="1" applyAlignment="1" applyProtection="1">
      <alignment vertical="center" wrapText="1"/>
    </xf>
    <xf numFmtId="44" fontId="2" fillId="0" borderId="0" xfId="0" applyNumberFormat="1" applyFont="1" applyBorder="1" applyAlignment="1" applyProtection="1">
      <alignment vertical="center" wrapText="1"/>
    </xf>
    <xf numFmtId="165" fontId="2" fillId="0" borderId="0" xfId="0" applyNumberFormat="1" applyFont="1" applyBorder="1" applyAlignment="1" applyProtection="1">
      <alignment horizontal="center" vertical="center" wrapText="1"/>
    </xf>
    <xf numFmtId="0" fontId="12" fillId="0" borderId="0" xfId="0" applyFont="1" applyAlignment="1" applyProtection="1">
      <alignment wrapText="1"/>
    </xf>
    <xf numFmtId="0" fontId="2" fillId="0" borderId="14" xfId="0" applyFont="1" applyBorder="1" applyAlignment="1" applyProtection="1">
      <alignment vertical="center" wrapText="1"/>
    </xf>
    <xf numFmtId="0" fontId="11" fillId="3" borderId="20" xfId="0" applyFont="1" applyFill="1" applyBorder="1" applyAlignment="1" applyProtection="1">
      <alignment vertical="center"/>
    </xf>
    <xf numFmtId="0" fontId="8" fillId="0" borderId="16" xfId="0" applyFont="1" applyBorder="1" applyAlignment="1" applyProtection="1">
      <alignment vertical="center" wrapText="1"/>
    </xf>
    <xf numFmtId="0" fontId="8" fillId="2" borderId="18" xfId="0" applyNumberFormat="1" applyFont="1" applyFill="1" applyBorder="1" applyAlignment="1" applyProtection="1">
      <alignment horizontal="center" vertical="center" wrapText="1"/>
    </xf>
    <xf numFmtId="0" fontId="8" fillId="2" borderId="28" xfId="0" applyFont="1" applyFill="1" applyBorder="1" applyAlignment="1" applyProtection="1">
      <alignment vertical="center" wrapText="1"/>
    </xf>
    <xf numFmtId="0" fontId="8" fillId="2" borderId="18" xfId="0" applyFont="1" applyFill="1" applyBorder="1" applyAlignment="1" applyProtection="1">
      <alignment horizontal="center" vertical="center"/>
    </xf>
    <xf numFmtId="0" fontId="9" fillId="2" borderId="17" xfId="0" applyFont="1" applyFill="1" applyBorder="1" applyAlignment="1" applyProtection="1">
      <alignment vertical="center" wrapText="1"/>
    </xf>
    <xf numFmtId="0" fontId="8" fillId="0" borderId="20" xfId="0" applyFont="1" applyBorder="1" applyAlignment="1" applyProtection="1">
      <alignment vertical="center" wrapText="1"/>
    </xf>
    <xf numFmtId="0" fontId="11" fillId="3" borderId="0" xfId="0" applyFont="1" applyFill="1" applyBorder="1" applyAlignment="1" applyProtection="1">
      <alignment vertical="center"/>
    </xf>
    <xf numFmtId="0" fontId="8" fillId="0" borderId="0" xfId="0" applyFont="1" applyAlignment="1" applyProtection="1">
      <alignment horizontal="center" vertical="center"/>
    </xf>
    <xf numFmtId="44" fontId="8" fillId="0" borderId="0" xfId="0" applyNumberFormat="1" applyFont="1" applyAlignment="1" applyProtection="1">
      <alignment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44" fontId="8" fillId="0" borderId="0" xfId="1" applyNumberFormat="1" applyFont="1" applyBorder="1" applyAlignment="1">
      <alignment vertical="center" wrapText="1"/>
    </xf>
    <xf numFmtId="165" fontId="8" fillId="0" borderId="0" xfId="1" applyNumberFormat="1" applyFont="1" applyBorder="1" applyAlignment="1">
      <alignment horizontal="center" vertical="center" wrapText="1"/>
    </xf>
    <xf numFmtId="44" fontId="2" fillId="0" borderId="0" xfId="1" applyNumberFormat="1" applyFont="1" applyBorder="1" applyAlignment="1">
      <alignment vertical="center"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44" fontId="2" fillId="0" borderId="0" xfId="0" applyNumberFormat="1" applyFont="1" applyBorder="1" applyAlignment="1">
      <alignment vertical="center" wrapText="1"/>
    </xf>
    <xf numFmtId="165" fontId="2" fillId="0" borderId="0" xfId="0" applyNumberFormat="1" applyFont="1" applyBorder="1" applyAlignment="1">
      <alignment horizontal="center" vertical="center" wrapText="1"/>
    </xf>
    <xf numFmtId="44" fontId="8" fillId="0" borderId="0" xfId="0" applyNumberFormat="1" applyFont="1" applyBorder="1" applyAlignment="1">
      <alignment vertical="center" wrapText="1"/>
    </xf>
    <xf numFmtId="165" fontId="8" fillId="0" borderId="0" xfId="0" applyNumberFormat="1" applyFont="1" applyBorder="1" applyAlignment="1">
      <alignment horizontal="center" vertical="center" wrapText="1"/>
    </xf>
    <xf numFmtId="44" fontId="2" fillId="0" borderId="0" xfId="0" applyNumberFormat="1" applyFont="1" applyBorder="1" applyAlignment="1">
      <alignment horizontal="center" vertical="center" wrapText="1"/>
    </xf>
    <xf numFmtId="164" fontId="8" fillId="0" borderId="0" xfId="1" applyNumberFormat="1" applyFont="1" applyBorder="1" applyAlignment="1">
      <alignment horizontal="center" vertical="center" wrapText="1"/>
    </xf>
    <xf numFmtId="44" fontId="8" fillId="0" borderId="0" xfId="0" applyNumberFormat="1" applyFont="1" applyAlignment="1">
      <alignment vertical="center" wrapText="1"/>
    </xf>
    <xf numFmtId="0" fontId="15" fillId="0" borderId="0" xfId="0" applyFont="1" applyFill="1" applyAlignment="1" applyProtection="1">
      <alignment vertical="center"/>
    </xf>
    <xf numFmtId="0" fontId="8" fillId="0" borderId="8" xfId="0" applyFont="1" applyBorder="1" applyAlignment="1">
      <alignment vertical="center" wrapText="1"/>
    </xf>
    <xf numFmtId="44" fontId="8" fillId="0" borderId="36" xfId="0" applyNumberFormat="1" applyFont="1" applyBorder="1" applyAlignment="1">
      <alignment vertical="center" wrapText="1"/>
    </xf>
    <xf numFmtId="0" fontId="8" fillId="0" borderId="14" xfId="0" applyFont="1" applyBorder="1" applyAlignment="1">
      <alignment vertical="center" wrapText="1"/>
    </xf>
    <xf numFmtId="0" fontId="17" fillId="0" borderId="0" xfId="0" applyFont="1" applyProtection="1"/>
    <xf numFmtId="0" fontId="19" fillId="0" borderId="0" xfId="0" applyFont="1" applyProtection="1"/>
    <xf numFmtId="0" fontId="8" fillId="5" borderId="2" xfId="0" applyFont="1" applyFill="1" applyBorder="1" applyAlignment="1" applyProtection="1">
      <alignment horizontal="center" vertical="center" wrapText="1"/>
      <protection locked="0"/>
    </xf>
    <xf numFmtId="1" fontId="8" fillId="5" borderId="18" xfId="1" applyNumberFormat="1"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8" fillId="5" borderId="1" xfId="0" applyFont="1" applyFill="1" applyBorder="1" applyAlignment="1" applyProtection="1">
      <alignment horizontal="center" vertical="center" wrapText="1"/>
      <protection locked="0"/>
    </xf>
    <xf numFmtId="0" fontId="8" fillId="5" borderId="30" xfId="0" applyFont="1" applyFill="1" applyBorder="1" applyAlignment="1" applyProtection="1">
      <alignment horizontal="center" vertical="center" wrapText="1"/>
      <protection locked="0"/>
    </xf>
    <xf numFmtId="44" fontId="8" fillId="5" borderId="18" xfId="1" applyNumberFormat="1" applyFont="1" applyFill="1" applyBorder="1" applyAlignment="1" applyProtection="1">
      <alignment vertical="center" wrapText="1"/>
      <protection locked="0"/>
    </xf>
    <xf numFmtId="44" fontId="8" fillId="5" borderId="30" xfId="1" applyNumberFormat="1" applyFont="1" applyFill="1" applyBorder="1" applyAlignment="1" applyProtection="1">
      <alignment vertical="center" wrapText="1"/>
      <protection locked="0"/>
    </xf>
    <xf numFmtId="0" fontId="2" fillId="4" borderId="18" xfId="0" applyFont="1" applyFill="1" applyBorder="1" applyAlignment="1" applyProtection="1">
      <alignment horizontal="center" vertical="center" wrapText="1"/>
    </xf>
    <xf numFmtId="0" fontId="21" fillId="0" borderId="0" xfId="0" applyFont="1" applyFill="1" applyAlignment="1" applyProtection="1">
      <alignment vertical="center"/>
    </xf>
    <xf numFmtId="44" fontId="25" fillId="0" borderId="13" xfId="0" applyNumberFormat="1" applyFont="1" applyBorder="1" applyAlignment="1" applyProtection="1">
      <alignment horizontal="right" vertical="center" wrapText="1"/>
    </xf>
    <xf numFmtId="44" fontId="25" fillId="0" borderId="10" xfId="0" applyNumberFormat="1" applyFont="1" applyBorder="1" applyAlignment="1" applyProtection="1">
      <alignment horizontal="right" vertical="center" wrapText="1"/>
    </xf>
    <xf numFmtId="44" fontId="25" fillId="0" borderId="37" xfId="0" applyNumberFormat="1" applyFont="1" applyBorder="1" applyAlignment="1" applyProtection="1">
      <alignment horizontal="right" vertical="center" wrapText="1"/>
    </xf>
    <xf numFmtId="0" fontId="21" fillId="0" borderId="0" xfId="0" applyFont="1" applyFill="1" applyAlignment="1" applyProtection="1">
      <alignment horizontal="center" vertical="center" wrapText="1"/>
    </xf>
    <xf numFmtId="44" fontId="26" fillId="0" borderId="0" xfId="0" applyNumberFormat="1" applyFont="1" applyAlignment="1" applyProtection="1">
      <alignment vertical="center" wrapText="1"/>
    </xf>
    <xf numFmtId="0" fontId="26" fillId="0" borderId="0" xfId="0" applyFont="1" applyAlignment="1" applyProtection="1">
      <alignment horizontal="center" vertical="center" wrapText="1"/>
    </xf>
    <xf numFmtId="0" fontId="26" fillId="0" borderId="0" xfId="0" applyFont="1" applyAlignment="1">
      <alignment vertical="center" wrapText="1"/>
    </xf>
    <xf numFmtId="0" fontId="27" fillId="0" borderId="0" xfId="0" applyFont="1" applyAlignment="1" applyProtection="1">
      <alignment horizontal="center" vertical="center" wrapText="1"/>
    </xf>
    <xf numFmtId="0" fontId="23" fillId="0" borderId="0" xfId="0" applyFont="1" applyFill="1" applyAlignment="1" applyProtection="1">
      <alignment vertical="center"/>
    </xf>
    <xf numFmtId="0" fontId="27" fillId="0" borderId="0" xfId="0" applyFont="1" applyAlignment="1" applyProtection="1">
      <alignment vertical="center" wrapText="1"/>
    </xf>
    <xf numFmtId="0" fontId="26" fillId="0" borderId="0" xfId="0" applyFont="1" applyAlignment="1" applyProtection="1">
      <alignment vertical="center" wrapText="1"/>
    </xf>
    <xf numFmtId="0" fontId="29" fillId="0" borderId="0" xfId="0" applyFont="1" applyFill="1" applyAlignment="1" applyProtection="1">
      <alignment vertical="center"/>
    </xf>
    <xf numFmtId="0" fontId="30" fillId="0" borderId="0" xfId="0" applyFont="1" applyAlignment="1" applyProtection="1">
      <alignment horizontal="center" vertical="center" wrapText="1"/>
    </xf>
    <xf numFmtId="44" fontId="30" fillId="0" borderId="0" xfId="0" applyNumberFormat="1" applyFont="1" applyAlignment="1" applyProtection="1">
      <alignment vertical="center" wrapText="1"/>
    </xf>
    <xf numFmtId="0" fontId="26" fillId="0" borderId="0" xfId="0" applyFont="1" applyAlignment="1" applyProtection="1">
      <alignment vertical="center"/>
    </xf>
    <xf numFmtId="0" fontId="33" fillId="3" borderId="20" xfId="0" applyFont="1" applyFill="1" applyBorder="1" applyAlignment="1" applyProtection="1">
      <alignment vertical="center"/>
    </xf>
    <xf numFmtId="0" fontId="9" fillId="3" borderId="16" xfId="0" applyFont="1" applyFill="1" applyBorder="1" applyAlignment="1" applyProtection="1">
      <alignment vertical="center"/>
    </xf>
    <xf numFmtId="0" fontId="34" fillId="0" borderId="0" xfId="0" applyFont="1" applyAlignment="1" applyProtection="1">
      <alignment horizontal="center" vertical="center" wrapText="1"/>
    </xf>
    <xf numFmtId="166" fontId="8" fillId="5" borderId="18" xfId="1" applyNumberFormat="1" applyFont="1" applyFill="1" applyBorder="1" applyAlignment="1" applyProtection="1">
      <alignment horizontal="center" vertical="center" wrapText="1"/>
      <protection locked="0"/>
    </xf>
    <xf numFmtId="0" fontId="9" fillId="0" borderId="16" xfId="0" applyFont="1" applyBorder="1" applyAlignment="1" applyProtection="1">
      <alignment horizontal="left" vertical="center" wrapText="1"/>
    </xf>
    <xf numFmtId="0" fontId="9" fillId="0" borderId="10" xfId="0" applyFont="1" applyBorder="1" applyAlignment="1" applyProtection="1">
      <alignment horizontal="left" vertical="center" wrapText="1"/>
    </xf>
    <xf numFmtId="0" fontId="9" fillId="0" borderId="20" xfId="0" applyFont="1" applyBorder="1" applyAlignment="1" applyProtection="1">
      <alignment horizontal="left" vertical="center" wrapText="1"/>
    </xf>
    <xf numFmtId="0" fontId="9" fillId="0" borderId="43" xfId="0" applyFont="1" applyBorder="1" applyAlignment="1" applyProtection="1">
      <alignment horizontal="left" vertical="center" wrapText="1"/>
    </xf>
    <xf numFmtId="0" fontId="11" fillId="0" borderId="38" xfId="0" applyFont="1" applyBorder="1" applyAlignment="1" applyProtection="1">
      <alignment horizontal="left" vertical="center" wrapText="1"/>
    </xf>
    <xf numFmtId="0" fontId="11" fillId="0" borderId="16" xfId="0" applyFont="1" applyBorder="1" applyAlignment="1" applyProtection="1">
      <alignment horizontal="left" vertical="center" wrapText="1"/>
    </xf>
    <xf numFmtId="0" fontId="11" fillId="0" borderId="10" xfId="0" applyFont="1" applyBorder="1" applyAlignment="1" applyProtection="1">
      <alignment horizontal="left" vertical="center" wrapText="1"/>
    </xf>
    <xf numFmtId="0" fontId="26" fillId="0" borderId="0" xfId="0" applyFont="1" applyAlignment="1" applyProtection="1">
      <alignment wrapText="1"/>
    </xf>
    <xf numFmtId="0" fontId="24" fillId="0" borderId="15" xfId="0" quotePrefix="1" applyFont="1" applyBorder="1" applyAlignment="1" applyProtection="1">
      <alignment horizontal="right" vertical="center" wrapText="1"/>
    </xf>
    <xf numFmtId="0" fontId="24" fillId="0" borderId="16" xfId="0" applyFont="1" applyBorder="1" applyAlignment="1" applyProtection="1">
      <alignment horizontal="right" vertical="center" wrapText="1"/>
    </xf>
    <xf numFmtId="0" fontId="24" fillId="0" borderId="21" xfId="0" quotePrefix="1" applyFont="1" applyBorder="1" applyAlignment="1" applyProtection="1">
      <alignment horizontal="right" vertical="center" wrapText="1"/>
    </xf>
    <xf numFmtId="0" fontId="24" fillId="0" borderId="7" xfId="0" applyFont="1" applyBorder="1" applyAlignment="1" applyProtection="1">
      <alignment horizontal="right" vertical="center" wrapText="1"/>
    </xf>
    <xf numFmtId="0" fontId="20" fillId="0" borderId="0" xfId="0" applyFont="1" applyAlignment="1" applyProtection="1">
      <alignment horizontal="center" vertical="center"/>
    </xf>
    <xf numFmtId="0" fontId="17" fillId="0" borderId="0" xfId="0" applyFont="1" applyAlignment="1" applyProtection="1">
      <alignment wrapText="1"/>
    </xf>
    <xf numFmtId="0" fontId="2" fillId="5" borderId="39" xfId="0" applyFont="1" applyFill="1" applyBorder="1" applyAlignment="1" applyProtection="1">
      <alignment horizontal="center" vertical="center" wrapText="1"/>
    </xf>
    <xf numFmtId="0" fontId="2" fillId="5" borderId="40" xfId="0" applyFont="1" applyFill="1" applyBorder="1" applyAlignment="1" applyProtection="1">
      <alignment horizontal="center" vertical="center" wrapText="1"/>
    </xf>
    <xf numFmtId="0" fontId="24" fillId="0" borderId="11" xfId="0" applyFont="1" applyBorder="1" applyAlignment="1" applyProtection="1">
      <alignment horizontal="right" vertical="center" wrapText="1"/>
    </xf>
    <xf numFmtId="0" fontId="24" fillId="0" borderId="12" xfId="0" applyFont="1" applyBorder="1" applyAlignment="1" applyProtection="1">
      <alignment horizontal="right" vertical="center" wrapText="1"/>
    </xf>
    <xf numFmtId="0" fontId="9" fillId="0" borderId="19" xfId="0" applyFont="1" applyBorder="1" applyAlignment="1" applyProtection="1">
      <alignment horizontal="left" vertical="center" wrapText="1"/>
    </xf>
    <xf numFmtId="0" fontId="9" fillId="0" borderId="42" xfId="0" applyFont="1" applyBorder="1" applyAlignment="1" applyProtection="1">
      <alignment horizontal="left" vertical="center" wrapText="1"/>
    </xf>
    <xf numFmtId="0" fontId="16" fillId="0" borderId="0" xfId="0" applyFont="1" applyBorder="1" applyAlignment="1" applyProtection="1">
      <alignment horizontal="left" vertical="center" wrapText="1"/>
    </xf>
    <xf numFmtId="0" fontId="16" fillId="0" borderId="8" xfId="0" applyFont="1" applyBorder="1" applyAlignment="1" applyProtection="1">
      <alignment horizontal="left" vertical="center" wrapText="1"/>
    </xf>
    <xf numFmtId="0" fontId="2" fillId="4" borderId="39" xfId="0" applyFont="1" applyFill="1" applyBorder="1" applyAlignment="1" applyProtection="1">
      <alignment horizontal="center" vertical="center" wrapText="1"/>
    </xf>
    <xf numFmtId="0" fontId="2" fillId="4" borderId="36" xfId="0" applyFont="1" applyFill="1" applyBorder="1" applyAlignment="1" applyProtection="1">
      <alignment horizontal="center" vertical="center" wrapText="1"/>
    </xf>
    <xf numFmtId="0" fontId="2" fillId="4" borderId="40" xfId="0" applyFont="1" applyFill="1" applyBorder="1" applyAlignment="1" applyProtection="1">
      <alignment horizontal="center" vertical="center" wrapText="1"/>
    </xf>
    <xf numFmtId="44" fontId="2" fillId="2" borderId="39" xfId="0" applyNumberFormat="1" applyFont="1" applyFill="1" applyBorder="1" applyAlignment="1" applyProtection="1">
      <alignment horizontal="center" vertical="center" wrapText="1"/>
    </xf>
    <xf numFmtId="44" fontId="2" fillId="2" borderId="41" xfId="0" applyNumberFormat="1" applyFont="1" applyFill="1" applyBorder="1" applyAlignment="1" applyProtection="1">
      <alignment horizontal="center" vertical="center" wrapText="1"/>
    </xf>
  </cellXfs>
  <cellStyles count="2">
    <cellStyle name="Komma" xfId="1" builtinId="3"/>
    <cellStyle name="Standard" xfId="0" builtinId="0"/>
  </cellStyles>
  <dxfs count="0"/>
  <tableStyles count="0" defaultTableStyle="TableStyleMedium2" defaultPivotStyle="PivotStyleLight16"/>
  <colors>
    <mruColors>
      <color rgb="FFFF0000"/>
      <color rgb="FFCC3300"/>
      <color rgb="FFB9FFB9"/>
      <color rgb="FF99FFCC"/>
      <color rgb="FFFF3300"/>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xdr:col>
      <xdr:colOff>674193</xdr:colOff>
      <xdr:row>7</xdr:row>
      <xdr:rowOff>68036</xdr:rowOff>
    </xdr:to>
    <xdr:pic>
      <xdr:nvPicPr>
        <xdr:cNvPr id="4"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0"/>
          <a:ext cx="3944630" cy="1668236"/>
        </a:xfrm>
        <a:prstGeom prst="rect">
          <a:avLst/>
        </a:prstGeom>
      </xdr:spPr>
    </xdr:pic>
    <xdr:clientData/>
  </xdr:twoCellAnchor>
  <xdr:twoCellAnchor editAs="oneCell">
    <xdr:from>
      <xdr:col>6</xdr:col>
      <xdr:colOff>590550</xdr:colOff>
      <xdr:row>1</xdr:row>
      <xdr:rowOff>38100</xdr:rowOff>
    </xdr:from>
    <xdr:to>
      <xdr:col>9</xdr:col>
      <xdr:colOff>1400259</xdr:colOff>
      <xdr:row>4</xdr:row>
      <xdr:rowOff>16689</xdr:rowOff>
    </xdr:to>
    <xdr:pic>
      <xdr:nvPicPr>
        <xdr:cNvPr id="7" name="Grafi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925300" y="266700"/>
          <a:ext cx="3318146" cy="664389"/>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M257"/>
  <sheetViews>
    <sheetView tabSelected="1" view="pageLayout" zoomScale="68" zoomScaleNormal="80" zoomScaleSheetLayoutView="70" zoomScalePageLayoutView="68" workbookViewId="0">
      <selection activeCell="H147" sqref="H147"/>
    </sheetView>
  </sheetViews>
  <sheetFormatPr baseColWidth="10" defaultRowHeight="18" x14ac:dyDescent="0.25"/>
  <cols>
    <col min="1" max="1" width="45.5703125" style="15" customWidth="1"/>
    <col min="2" max="2" width="19.7109375" style="70" customWidth="1"/>
    <col min="3" max="3" width="25.140625" style="70" customWidth="1"/>
    <col min="4" max="4" width="24.5703125" style="70" customWidth="1"/>
    <col min="5" max="5" width="22.5703125" style="70" customWidth="1"/>
    <col min="6" max="6" width="26.5703125" style="101" customWidth="1"/>
    <col min="7" max="7" width="16.28515625" style="70" customWidth="1"/>
    <col min="8" max="8" width="18.140625" style="101" customWidth="1"/>
    <col min="9" max="9" width="18.85546875" style="101" hidden="1" customWidth="1"/>
    <col min="10" max="10" width="21.5703125" style="70" customWidth="1"/>
    <col min="11" max="11" width="3" style="15" hidden="1" customWidth="1"/>
    <col min="12" max="12" width="21.42578125" style="15" customWidth="1"/>
    <col min="13" max="16384" width="11.42578125" style="15"/>
  </cols>
  <sheetData>
    <row r="1" spans="1:12" x14ac:dyDescent="0.25">
      <c r="A1" s="12"/>
      <c r="B1" s="13"/>
      <c r="C1" s="13"/>
      <c r="D1" s="13"/>
      <c r="E1" s="13"/>
      <c r="F1" s="14"/>
      <c r="G1" s="13"/>
      <c r="H1" s="14"/>
      <c r="I1" s="14"/>
      <c r="J1" s="13"/>
      <c r="K1" s="12"/>
      <c r="L1" s="12"/>
    </row>
    <row r="2" spans="1:12" x14ac:dyDescent="0.25">
      <c r="A2" s="12"/>
      <c r="B2" s="13"/>
      <c r="C2" s="13"/>
      <c r="D2" s="13"/>
      <c r="E2" s="13"/>
      <c r="F2" s="14"/>
      <c r="G2" s="13"/>
      <c r="H2" s="14"/>
      <c r="I2" s="14"/>
      <c r="J2" s="13"/>
      <c r="K2" s="12"/>
      <c r="L2" s="12"/>
    </row>
    <row r="3" spans="1:12" x14ac:dyDescent="0.25">
      <c r="A3" s="12"/>
      <c r="B3" s="13"/>
      <c r="C3" s="13"/>
      <c r="D3" s="13"/>
      <c r="E3" s="13"/>
      <c r="F3" s="14"/>
      <c r="G3" s="13"/>
      <c r="H3" s="14"/>
      <c r="I3" s="14"/>
      <c r="J3" s="13"/>
      <c r="K3" s="12"/>
      <c r="L3" s="12"/>
    </row>
    <row r="4" spans="1:12" x14ac:dyDescent="0.25">
      <c r="A4" s="12"/>
      <c r="B4" s="13"/>
      <c r="C4" s="13"/>
      <c r="D4" s="13"/>
      <c r="E4" s="13"/>
      <c r="F4" s="14"/>
      <c r="G4" s="13"/>
      <c r="H4" s="14"/>
      <c r="I4" s="14"/>
      <c r="J4" s="13"/>
      <c r="K4" s="12"/>
      <c r="L4" s="12"/>
    </row>
    <row r="5" spans="1:12" x14ac:dyDescent="0.25">
      <c r="A5" s="12"/>
      <c r="B5" s="13"/>
      <c r="C5" s="13"/>
      <c r="D5" s="13"/>
      <c r="E5" s="13"/>
      <c r="F5" s="14"/>
      <c r="G5" s="13"/>
      <c r="H5" s="14"/>
      <c r="I5" s="14"/>
      <c r="J5" s="13"/>
      <c r="K5" s="12"/>
      <c r="L5" s="12"/>
    </row>
    <row r="6" spans="1:12" x14ac:dyDescent="0.25">
      <c r="A6" s="12"/>
      <c r="B6" s="13"/>
      <c r="C6" s="13"/>
      <c r="D6" s="13"/>
      <c r="E6" s="13"/>
      <c r="F6" s="14"/>
      <c r="G6" s="13"/>
      <c r="H6" s="14"/>
      <c r="I6" s="14"/>
      <c r="J6" s="13"/>
      <c r="K6" s="12"/>
      <c r="L6" s="12"/>
    </row>
    <row r="7" spans="1:12" x14ac:dyDescent="0.25">
      <c r="A7" s="12"/>
      <c r="B7" s="13"/>
      <c r="C7" s="13"/>
      <c r="D7" s="13"/>
      <c r="E7" s="13"/>
      <c r="F7" s="14"/>
      <c r="G7" s="13"/>
      <c r="H7" s="14"/>
      <c r="I7" s="14"/>
      <c r="J7" s="13"/>
      <c r="K7" s="12"/>
      <c r="L7" s="12"/>
    </row>
    <row r="8" spans="1:12" ht="26.25" x14ac:dyDescent="0.25">
      <c r="A8" s="148" t="s">
        <v>7</v>
      </c>
      <c r="B8" s="148"/>
      <c r="C8" s="148"/>
      <c r="D8" s="148"/>
      <c r="E8" s="148"/>
      <c r="F8" s="148"/>
      <c r="G8" s="148"/>
      <c r="H8" s="148"/>
      <c r="I8" s="148"/>
      <c r="J8" s="148"/>
    </row>
    <row r="9" spans="1:12" x14ac:dyDescent="0.25">
      <c r="A9" s="1"/>
      <c r="B9" s="2"/>
      <c r="C9" s="2"/>
      <c r="D9" s="2"/>
      <c r="E9" s="2"/>
      <c r="F9" s="14"/>
      <c r="G9" s="13"/>
      <c r="H9" s="14"/>
      <c r="I9" s="14"/>
      <c r="J9" s="13"/>
    </row>
    <row r="10" spans="1:12" ht="20.25" x14ac:dyDescent="0.25">
      <c r="A10" s="102" t="s">
        <v>6</v>
      </c>
      <c r="B10" s="16"/>
      <c r="C10" s="16"/>
      <c r="D10" s="16"/>
      <c r="E10" s="16"/>
      <c r="F10" s="14"/>
      <c r="G10" s="13"/>
      <c r="H10" s="14"/>
      <c r="I10" s="14"/>
      <c r="J10" s="13"/>
    </row>
    <row r="11" spans="1:12" ht="12" customHeight="1" thickBot="1" x14ac:dyDescent="0.3">
      <c r="A11" s="6"/>
      <c r="B11" s="16"/>
      <c r="C11" s="16"/>
      <c r="D11" s="16"/>
      <c r="E11" s="16"/>
      <c r="F11" s="14"/>
      <c r="G11" s="13"/>
      <c r="H11" s="14"/>
      <c r="I11" s="14"/>
      <c r="J11" s="13"/>
    </row>
    <row r="12" spans="1:12" ht="73.5" customHeight="1" thickBot="1" x14ac:dyDescent="0.3">
      <c r="A12" s="11" t="s">
        <v>58</v>
      </c>
      <c r="B12" s="150" t="s">
        <v>59</v>
      </c>
      <c r="C12" s="151"/>
      <c r="D12" s="17"/>
      <c r="E12" s="158" t="s">
        <v>95</v>
      </c>
      <c r="F12" s="159"/>
      <c r="G12" s="160"/>
      <c r="H12" s="104"/>
      <c r="I12" s="104"/>
      <c r="J12" s="161" t="s">
        <v>88</v>
      </c>
      <c r="K12" s="162"/>
      <c r="L12" s="105"/>
    </row>
    <row r="13" spans="1:12" ht="14.25" customHeight="1" x14ac:dyDescent="0.25">
      <c r="A13" s="6"/>
      <c r="B13" s="16"/>
      <c r="C13" s="16"/>
      <c r="D13" s="16"/>
      <c r="E13" s="16"/>
      <c r="F13" s="14"/>
      <c r="G13" s="13"/>
      <c r="H13" s="14"/>
      <c r="I13" s="14"/>
      <c r="J13" s="13"/>
    </row>
    <row r="14" spans="1:12" ht="23.25" customHeight="1" x14ac:dyDescent="0.25">
      <c r="A14" s="116" t="s">
        <v>87</v>
      </c>
      <c r="B14" s="120"/>
      <c r="C14" s="120"/>
      <c r="D14" s="120"/>
      <c r="E14" s="120"/>
      <c r="F14" s="121"/>
      <c r="G14" s="122"/>
      <c r="H14" s="121"/>
      <c r="I14" s="121"/>
      <c r="J14" s="122"/>
      <c r="K14" s="123"/>
      <c r="L14" s="123"/>
    </row>
    <row r="15" spans="1:12" ht="22.5" customHeight="1" x14ac:dyDescent="0.25">
      <c r="A15" s="116" t="s">
        <v>89</v>
      </c>
      <c r="B15" s="124"/>
      <c r="C15" s="124"/>
      <c r="D15" s="124"/>
      <c r="E15" s="124"/>
      <c r="F15" s="121"/>
      <c r="G15" s="122"/>
      <c r="H15" s="121"/>
      <c r="I15" s="121"/>
      <c r="J15" s="122"/>
      <c r="K15" s="123"/>
      <c r="L15" s="123"/>
    </row>
    <row r="16" spans="1:12" ht="24" customHeight="1" x14ac:dyDescent="0.25">
      <c r="A16" s="116" t="s">
        <v>90</v>
      </c>
      <c r="B16" s="124"/>
      <c r="C16" s="124"/>
      <c r="D16" s="124"/>
      <c r="E16" s="124"/>
      <c r="F16" s="121"/>
      <c r="G16" s="122"/>
      <c r="H16" s="121"/>
      <c r="I16" s="121"/>
      <c r="J16" s="122"/>
      <c r="K16" s="123"/>
      <c r="L16" s="123"/>
    </row>
    <row r="17" spans="1:12" ht="24" customHeight="1" x14ac:dyDescent="0.25">
      <c r="A17" s="125" t="s">
        <v>91</v>
      </c>
      <c r="B17" s="124"/>
      <c r="C17" s="124"/>
      <c r="D17" s="124"/>
      <c r="E17" s="124"/>
      <c r="F17" s="121"/>
      <c r="G17" s="122"/>
      <c r="H17" s="121"/>
      <c r="I17" s="121"/>
      <c r="J17" s="122"/>
      <c r="K17" s="123"/>
      <c r="L17" s="123"/>
    </row>
    <row r="18" spans="1:12" ht="24" customHeight="1" x14ac:dyDescent="0.25">
      <c r="A18" s="125" t="s">
        <v>70</v>
      </c>
      <c r="B18" s="124"/>
      <c r="C18" s="124"/>
      <c r="D18" s="124"/>
      <c r="E18" s="124"/>
      <c r="F18" s="121"/>
      <c r="G18" s="122"/>
      <c r="H18" s="121"/>
      <c r="I18" s="121"/>
      <c r="J18" s="122"/>
      <c r="K18" s="123"/>
      <c r="L18" s="123"/>
    </row>
    <row r="19" spans="1:12" ht="23.25" customHeight="1" x14ac:dyDescent="0.25">
      <c r="A19" s="116" t="s">
        <v>92</v>
      </c>
      <c r="B19" s="126"/>
      <c r="C19" s="126"/>
      <c r="D19" s="126"/>
      <c r="E19" s="126"/>
      <c r="F19" s="127"/>
      <c r="G19" s="127"/>
      <c r="H19" s="127"/>
      <c r="I19" s="127"/>
      <c r="J19" s="127"/>
      <c r="K19" s="123"/>
      <c r="L19" s="123"/>
    </row>
    <row r="20" spans="1:12" ht="18.75" customHeight="1" x14ac:dyDescent="0.25">
      <c r="A20" s="116" t="s">
        <v>21</v>
      </c>
      <c r="B20" s="129"/>
      <c r="C20" s="129"/>
      <c r="D20" s="129"/>
      <c r="E20" s="129"/>
      <c r="F20" s="130"/>
      <c r="G20" s="129"/>
      <c r="H20" s="130"/>
      <c r="I20" s="121"/>
      <c r="J20" s="122"/>
      <c r="K20" s="123"/>
      <c r="L20" s="123"/>
    </row>
    <row r="21" spans="1:12" ht="14.25" customHeight="1" x14ac:dyDescent="0.25">
      <c r="A21" s="19"/>
      <c r="B21" s="18"/>
      <c r="C21" s="18"/>
      <c r="D21" s="18"/>
      <c r="E21" s="18"/>
      <c r="F21" s="14"/>
      <c r="G21" s="13"/>
      <c r="H21" s="14"/>
      <c r="I21" s="14"/>
      <c r="J21" s="13"/>
    </row>
    <row r="22" spans="1:12" ht="20.25" x14ac:dyDescent="0.25">
      <c r="A22" s="116" t="s">
        <v>97</v>
      </c>
      <c r="B22" s="18"/>
      <c r="C22" s="18"/>
      <c r="D22" s="18"/>
      <c r="E22" s="18"/>
      <c r="F22" s="14"/>
      <c r="G22" s="13"/>
      <c r="H22" s="14"/>
      <c r="I22" s="14"/>
      <c r="J22" s="13"/>
    </row>
    <row r="23" spans="1:12" x14ac:dyDescent="0.25">
      <c r="A23" s="5"/>
      <c r="B23" s="20"/>
      <c r="C23" s="20"/>
      <c r="D23" s="20"/>
      <c r="E23" s="13"/>
      <c r="F23" s="14"/>
      <c r="G23" s="13"/>
      <c r="H23" s="14"/>
      <c r="I23" s="14"/>
      <c r="J23" s="13"/>
    </row>
    <row r="24" spans="1:12" ht="20.25" x14ac:dyDescent="0.25">
      <c r="A24" s="128" t="s">
        <v>93</v>
      </c>
      <c r="B24" s="20"/>
      <c r="C24" s="20"/>
      <c r="D24" s="20"/>
      <c r="E24" s="13"/>
      <c r="F24" s="14"/>
      <c r="G24" s="13"/>
      <c r="H24" s="14"/>
      <c r="I24" s="14"/>
      <c r="J24" s="13"/>
    </row>
    <row r="25" spans="1:12" ht="20.25" x14ac:dyDescent="0.25">
      <c r="A25" s="128"/>
      <c r="B25" s="20"/>
      <c r="C25" s="20"/>
      <c r="D25" s="20"/>
      <c r="E25" s="13"/>
      <c r="F25" s="14"/>
      <c r="G25" s="13"/>
      <c r="H25" s="14"/>
      <c r="I25" s="14"/>
      <c r="J25" s="13"/>
    </row>
    <row r="26" spans="1:12" ht="20.25" x14ac:dyDescent="0.25">
      <c r="A26" s="128"/>
      <c r="B26" s="134"/>
      <c r="C26" s="134"/>
      <c r="D26" s="134"/>
      <c r="E26" s="13"/>
      <c r="F26" s="14"/>
      <c r="G26" s="13"/>
      <c r="H26" s="14"/>
      <c r="I26" s="14"/>
      <c r="J26" s="13"/>
    </row>
    <row r="27" spans="1:12" x14ac:dyDescent="0.25">
      <c r="A27" s="5"/>
      <c r="B27" s="20"/>
      <c r="C27" s="20"/>
      <c r="D27" s="20"/>
      <c r="E27" s="13"/>
      <c r="F27" s="14"/>
      <c r="G27" s="13"/>
      <c r="H27" s="14"/>
      <c r="I27" s="14"/>
      <c r="J27" s="13"/>
    </row>
    <row r="28" spans="1:12" s="21" customFormat="1" ht="23.25" x14ac:dyDescent="0.35">
      <c r="A28" s="107" t="s">
        <v>22</v>
      </c>
      <c r="B28" s="13"/>
      <c r="C28" s="13"/>
      <c r="D28" s="13"/>
      <c r="E28" s="13"/>
      <c r="F28" s="14"/>
      <c r="G28" s="13"/>
      <c r="H28" s="14"/>
      <c r="I28" s="14"/>
      <c r="J28" s="13"/>
    </row>
    <row r="29" spans="1:12" s="21" customFormat="1" ht="20.25" x14ac:dyDescent="0.3">
      <c r="A29" s="106" t="s">
        <v>71</v>
      </c>
      <c r="B29" s="13"/>
      <c r="C29" s="13"/>
      <c r="D29" s="13"/>
      <c r="E29" s="13"/>
      <c r="F29" s="23"/>
      <c r="G29" s="13"/>
      <c r="H29" s="14"/>
      <c r="I29" s="14"/>
      <c r="J29" s="13"/>
    </row>
    <row r="30" spans="1:12" s="21" customFormat="1" ht="19.5" thickBot="1" x14ac:dyDescent="0.35">
      <c r="A30" s="22"/>
      <c r="B30" s="13"/>
      <c r="C30" s="13"/>
      <c r="D30" s="13"/>
      <c r="E30" s="13"/>
      <c r="F30" s="23"/>
      <c r="G30" s="13"/>
      <c r="H30" s="14"/>
      <c r="I30" s="14"/>
      <c r="J30" s="13"/>
    </row>
    <row r="31" spans="1:12" ht="116.25" customHeight="1" x14ac:dyDescent="0.25">
      <c r="A31" s="24" t="s">
        <v>3</v>
      </c>
      <c r="B31" s="25" t="s">
        <v>8</v>
      </c>
      <c r="C31" s="25" t="s">
        <v>94</v>
      </c>
      <c r="D31" s="26" t="s">
        <v>69</v>
      </c>
      <c r="E31" s="26" t="s">
        <v>79</v>
      </c>
      <c r="F31" s="27" t="s">
        <v>82</v>
      </c>
      <c r="G31" s="28" t="s">
        <v>0</v>
      </c>
      <c r="H31" s="28" t="s">
        <v>2</v>
      </c>
      <c r="I31" s="28" t="s">
        <v>60</v>
      </c>
      <c r="J31" s="29" t="s">
        <v>1</v>
      </c>
    </row>
    <row r="32" spans="1:12" x14ac:dyDescent="0.25">
      <c r="A32" s="30"/>
      <c r="B32" s="4"/>
      <c r="C32" s="31"/>
      <c r="D32" s="31"/>
      <c r="E32" s="31"/>
      <c r="F32" s="32"/>
      <c r="G32" s="32"/>
      <c r="H32" s="32"/>
      <c r="I32" s="32"/>
      <c r="J32" s="33"/>
    </row>
    <row r="33" spans="1:11" ht="39" customHeight="1" x14ac:dyDescent="0.25">
      <c r="A33" s="34" t="s">
        <v>12</v>
      </c>
      <c r="B33" s="108"/>
      <c r="C33" s="109"/>
      <c r="D33" s="115">
        <f>7*B33*H33*C33</f>
        <v>0</v>
      </c>
      <c r="E33" s="35"/>
      <c r="F33" s="36" t="s">
        <v>20</v>
      </c>
      <c r="G33" s="37">
        <f>IF(E33&gt;58,"FALSCH",E33*C33*7)</f>
        <v>0</v>
      </c>
      <c r="H33" s="38">
        <v>1</v>
      </c>
      <c r="I33" s="38">
        <f>7*B33</f>
        <v>0</v>
      </c>
      <c r="J33" s="39">
        <f>B33*G33*H33</f>
        <v>0</v>
      </c>
    </row>
    <row r="34" spans="1:11" x14ac:dyDescent="0.25">
      <c r="A34" s="40"/>
      <c r="B34" s="41"/>
      <c r="C34" s="132" t="str">
        <f>IF(AND(G33&gt;406,C33&gt;1),"Hinweis: Förderhöchstgrenze der Position Honorare überschritten, fachliche Begründung im Antrag notwendig!","")</f>
        <v/>
      </c>
      <c r="D34" s="31"/>
      <c r="E34" s="43"/>
      <c r="F34" s="44"/>
      <c r="G34" s="32"/>
      <c r="H34" s="32"/>
      <c r="I34" s="32"/>
      <c r="J34" s="33"/>
    </row>
    <row r="35" spans="1:11" ht="23.25" customHeight="1" x14ac:dyDescent="0.25">
      <c r="A35" s="40"/>
      <c r="B35" s="31"/>
      <c r="C35" s="136" t="str">
        <f>IF(E33&gt;58,"Förderhöchstgrenze der Position Honorare überschritten, Spalte E ändern!","")</f>
        <v/>
      </c>
      <c r="D35" s="136"/>
      <c r="E35" s="136"/>
      <c r="F35" s="136"/>
      <c r="G35" s="136"/>
      <c r="H35" s="136"/>
      <c r="I35" s="136"/>
      <c r="J35" s="137"/>
    </row>
    <row r="36" spans="1:11" ht="33.75" customHeight="1" x14ac:dyDescent="0.25">
      <c r="A36" s="46" t="s">
        <v>13</v>
      </c>
      <c r="B36" s="110"/>
      <c r="C36" s="109"/>
      <c r="D36" s="47"/>
      <c r="E36" s="35"/>
      <c r="F36" s="36" t="s">
        <v>17</v>
      </c>
      <c r="G36" s="37">
        <f>IFERROR(E36*D36/H36/B36,0)</f>
        <v>0</v>
      </c>
      <c r="H36" s="38">
        <v>1</v>
      </c>
      <c r="I36" s="38">
        <f>D36</f>
        <v>0</v>
      </c>
      <c r="J36" s="39">
        <f>G36*H36*B36</f>
        <v>0</v>
      </c>
    </row>
    <row r="37" spans="1:11" ht="22.5" customHeight="1" x14ac:dyDescent="0.25">
      <c r="A37" s="40"/>
      <c r="B37" s="31"/>
      <c r="C37" s="42" t="str">
        <f>IF(OR(E36&gt;5,G36&gt;35),"Förderhöchstgrenze der Position Aufwandsentschädigung überschritten, Spalte D/E ändern bzw. Rücksprache mit Verband notwendig!","")</f>
        <v/>
      </c>
      <c r="D37" s="31"/>
      <c r="E37" s="31"/>
      <c r="F37" s="45"/>
      <c r="G37" s="32"/>
      <c r="H37" s="32"/>
      <c r="I37" s="32"/>
      <c r="J37" s="33"/>
    </row>
    <row r="38" spans="1:11" ht="24.75" customHeight="1" x14ac:dyDescent="0.25">
      <c r="A38" s="46" t="s">
        <v>14</v>
      </c>
      <c r="B38" s="48"/>
      <c r="C38" s="31"/>
      <c r="D38" s="31"/>
      <c r="E38" s="31"/>
      <c r="F38" s="45"/>
      <c r="G38" s="32"/>
      <c r="H38" s="32"/>
      <c r="I38" s="32"/>
      <c r="J38" s="33"/>
    </row>
    <row r="39" spans="1:11" ht="35.25" customHeight="1" x14ac:dyDescent="0.25">
      <c r="A39" s="49" t="s">
        <v>31</v>
      </c>
      <c r="B39" s="111"/>
      <c r="C39" s="109"/>
      <c r="D39" s="38">
        <f>7*B39*H39</f>
        <v>0</v>
      </c>
      <c r="E39" s="113"/>
      <c r="F39" s="36" t="s">
        <v>18</v>
      </c>
      <c r="G39" s="37">
        <f>IF(E39&gt;1.5,"FALSCH",E39*7*C39)</f>
        <v>0</v>
      </c>
      <c r="H39" s="38">
        <v>1</v>
      </c>
      <c r="I39" s="38">
        <f>7*B39</f>
        <v>0</v>
      </c>
      <c r="J39" s="50">
        <f>B39*G39*H39</f>
        <v>0</v>
      </c>
    </row>
    <row r="40" spans="1:11" ht="36" customHeight="1" x14ac:dyDescent="0.25">
      <c r="A40" s="49" t="s">
        <v>32</v>
      </c>
      <c r="B40" s="110"/>
      <c r="C40" s="109"/>
      <c r="D40" s="38">
        <f>7*B40*H40</f>
        <v>0</v>
      </c>
      <c r="E40" s="113"/>
      <c r="F40" s="36" t="s">
        <v>19</v>
      </c>
      <c r="G40" s="37">
        <f>IF(E40&gt;1,"FALSCH",E40*7*C40)</f>
        <v>0</v>
      </c>
      <c r="H40" s="38">
        <v>1</v>
      </c>
      <c r="I40" s="38">
        <f>7*B40</f>
        <v>0</v>
      </c>
      <c r="J40" s="50">
        <f>B40*G40*H40</f>
        <v>0</v>
      </c>
    </row>
    <row r="41" spans="1:11" ht="39" customHeight="1" thickBot="1" x14ac:dyDescent="0.3">
      <c r="A41" s="51" t="s">
        <v>35</v>
      </c>
      <c r="B41" s="112"/>
      <c r="C41" s="52" t="s">
        <v>11</v>
      </c>
      <c r="D41" s="53" t="s">
        <v>11</v>
      </c>
      <c r="E41" s="114"/>
      <c r="F41" s="54" t="s">
        <v>62</v>
      </c>
      <c r="G41" s="55">
        <f>IF(E41&gt;150,"FALSCH",E41)</f>
        <v>0</v>
      </c>
      <c r="H41" s="53">
        <v>1</v>
      </c>
      <c r="I41" s="53" t="s">
        <v>11</v>
      </c>
      <c r="J41" s="56">
        <f>B41*G41*H41</f>
        <v>0</v>
      </c>
    </row>
    <row r="42" spans="1:11" ht="31.5" customHeight="1" thickTop="1" thickBot="1" x14ac:dyDescent="0.3">
      <c r="A42" s="57" t="s">
        <v>44</v>
      </c>
      <c r="B42" s="58"/>
      <c r="C42" s="58"/>
      <c r="D42" s="58"/>
      <c r="E42" s="58"/>
      <c r="F42" s="58"/>
      <c r="G42" s="58"/>
      <c r="H42" s="58"/>
      <c r="I42" s="58"/>
      <c r="J42" s="59">
        <f>SUM(J39:J41)</f>
        <v>0</v>
      </c>
    </row>
    <row r="43" spans="1:11" ht="25.5" customHeight="1" x14ac:dyDescent="0.25">
      <c r="A43" s="40"/>
      <c r="B43" s="32"/>
      <c r="C43" s="154" t="str">
        <f>IF(OR(E39&gt;1.5,E40&gt;1,E41&gt;150),"Förderhöchstgrenze der Position Sachausgaben überschritten, Spalte E ändern!","")</f>
        <v/>
      </c>
      <c r="D43" s="154"/>
      <c r="E43" s="154"/>
      <c r="F43" s="154"/>
      <c r="G43" s="154"/>
      <c r="H43" s="154"/>
      <c r="I43" s="154"/>
      <c r="J43" s="155"/>
    </row>
    <row r="44" spans="1:11" ht="36.75" thickBot="1" x14ac:dyDescent="0.3">
      <c r="A44" s="60" t="s">
        <v>15</v>
      </c>
      <c r="B44" s="61"/>
      <c r="C44" s="61"/>
      <c r="D44" s="61"/>
      <c r="E44" s="61"/>
      <c r="F44" s="61"/>
      <c r="G44" s="62">
        <f>SUM(G32:G41)</f>
        <v>0</v>
      </c>
      <c r="H44" s="63">
        <v>1</v>
      </c>
      <c r="I44" s="64"/>
      <c r="J44" s="65">
        <f>SUM(J32:J41)</f>
        <v>0</v>
      </c>
    </row>
    <row r="45" spans="1:11" ht="14.25" customHeight="1" x14ac:dyDescent="0.25">
      <c r="A45" s="32"/>
      <c r="B45" s="66"/>
      <c r="C45" s="66"/>
      <c r="D45" s="66"/>
      <c r="E45" s="66"/>
      <c r="F45" s="67"/>
      <c r="G45" s="68"/>
      <c r="H45" s="67"/>
      <c r="I45" s="67"/>
      <c r="J45" s="66"/>
    </row>
    <row r="46" spans="1:11" x14ac:dyDescent="0.25">
      <c r="A46" s="12"/>
      <c r="B46" s="12"/>
      <c r="C46" s="12"/>
      <c r="D46" s="12"/>
      <c r="E46" s="12"/>
      <c r="F46" s="12"/>
      <c r="G46" s="12"/>
      <c r="H46" s="12"/>
      <c r="I46" s="12"/>
      <c r="J46" s="12"/>
    </row>
    <row r="47" spans="1:11" x14ac:dyDescent="0.25">
      <c r="A47" s="12"/>
      <c r="B47" s="12"/>
      <c r="C47" s="12"/>
      <c r="D47" s="12"/>
      <c r="E47" s="12"/>
      <c r="F47" s="12"/>
      <c r="G47" s="12"/>
      <c r="H47" s="12"/>
      <c r="I47" s="12"/>
      <c r="J47" s="12"/>
    </row>
    <row r="48" spans="1:11" s="21" customFormat="1" ht="23.25" x14ac:dyDescent="0.35">
      <c r="A48" s="107" t="s">
        <v>23</v>
      </c>
      <c r="B48" s="69"/>
      <c r="C48" s="69"/>
      <c r="D48" s="69"/>
      <c r="E48" s="69"/>
      <c r="F48" s="69"/>
      <c r="G48" s="69"/>
      <c r="H48" s="69"/>
      <c r="I48" s="69"/>
      <c r="J48" s="69"/>
      <c r="K48" s="70"/>
    </row>
    <row r="49" spans="1:11" s="21" customFormat="1" ht="20.25" x14ac:dyDescent="0.3">
      <c r="A49" s="106" t="s">
        <v>72</v>
      </c>
      <c r="B49" s="69"/>
      <c r="C49" s="69"/>
      <c r="D49" s="69"/>
      <c r="E49" s="69"/>
      <c r="F49" s="69"/>
      <c r="G49" s="69"/>
      <c r="H49" s="69"/>
      <c r="I49" s="69"/>
      <c r="J49" s="69"/>
      <c r="K49" s="70"/>
    </row>
    <row r="50" spans="1:11" ht="16.5" customHeight="1" thickBot="1" x14ac:dyDescent="0.3">
      <c r="A50" s="12"/>
      <c r="B50" s="13"/>
      <c r="C50" s="13"/>
      <c r="D50" s="13"/>
      <c r="E50" s="13"/>
      <c r="F50" s="14"/>
      <c r="G50" s="13"/>
      <c r="H50" s="71"/>
      <c r="I50" s="71"/>
      <c r="J50" s="13"/>
    </row>
    <row r="51" spans="1:11" ht="107.25" customHeight="1" x14ac:dyDescent="0.25">
      <c r="A51" s="72" t="s">
        <v>3</v>
      </c>
      <c r="B51" s="25" t="s">
        <v>8</v>
      </c>
      <c r="C51" s="25" t="s">
        <v>94</v>
      </c>
      <c r="D51" s="26" t="s">
        <v>69</v>
      </c>
      <c r="E51" s="26" t="s">
        <v>80</v>
      </c>
      <c r="F51" s="27" t="s">
        <v>83</v>
      </c>
      <c r="G51" s="28" t="s">
        <v>5</v>
      </c>
      <c r="H51" s="28" t="s">
        <v>4</v>
      </c>
      <c r="I51" s="28" t="s">
        <v>60</v>
      </c>
      <c r="J51" s="29" t="s">
        <v>1</v>
      </c>
    </row>
    <row r="52" spans="1:11" x14ac:dyDescent="0.25">
      <c r="A52" s="30"/>
      <c r="B52" s="66"/>
      <c r="C52" s="32"/>
      <c r="D52" s="32"/>
      <c r="E52" s="32"/>
      <c r="F52" s="32"/>
      <c r="G52" s="32"/>
      <c r="H52" s="32"/>
      <c r="I52" s="32"/>
      <c r="J52" s="33"/>
    </row>
    <row r="53" spans="1:11" ht="36" x14ac:dyDescent="0.25">
      <c r="A53" s="34" t="s">
        <v>12</v>
      </c>
      <c r="B53" s="110"/>
      <c r="C53" s="109"/>
      <c r="D53" s="115">
        <f>10*B53*H53*C53</f>
        <v>0</v>
      </c>
      <c r="E53" s="35"/>
      <c r="F53" s="36" t="s">
        <v>20</v>
      </c>
      <c r="G53" s="37">
        <f>IF(E53&gt;58,"FALSCH",E53*C53*10)</f>
        <v>0</v>
      </c>
      <c r="H53" s="38">
        <v>3</v>
      </c>
      <c r="I53" s="38">
        <f>10*H53*B53</f>
        <v>0</v>
      </c>
      <c r="J53" s="39">
        <f>B53*G53*H53</f>
        <v>0</v>
      </c>
    </row>
    <row r="54" spans="1:11" x14ac:dyDescent="0.25">
      <c r="A54" s="40"/>
      <c r="B54" s="32"/>
      <c r="C54" s="132" t="str">
        <f>IF(AND(G53&gt;580,C53&gt;1),"Hinweis: Förderhöchstgrenze der Position Honorare überschritten, fachliche Begründung im Antrag notwendig!","")</f>
        <v/>
      </c>
      <c r="D54" s="32"/>
      <c r="E54" s="32"/>
      <c r="F54" s="32"/>
      <c r="G54" s="32"/>
      <c r="H54" s="32"/>
      <c r="I54" s="32"/>
      <c r="J54" s="33"/>
    </row>
    <row r="55" spans="1:11" x14ac:dyDescent="0.25">
      <c r="A55" s="40"/>
      <c r="B55" s="32"/>
      <c r="C55" s="136" t="str">
        <f>IF(E53&gt;58,"Förderhöchstgrenze der Position Honorare überschritten, Spalte E ändern!","")</f>
        <v/>
      </c>
      <c r="D55" s="136"/>
      <c r="E55" s="136"/>
      <c r="F55" s="136"/>
      <c r="G55" s="136"/>
      <c r="H55" s="136"/>
      <c r="I55" s="136"/>
      <c r="J55" s="137"/>
    </row>
    <row r="56" spans="1:11" ht="43.5" customHeight="1" x14ac:dyDescent="0.25">
      <c r="A56" s="46" t="s">
        <v>13</v>
      </c>
      <c r="B56" s="110"/>
      <c r="C56" s="109"/>
      <c r="D56" s="47"/>
      <c r="E56" s="35"/>
      <c r="F56" s="36" t="s">
        <v>17</v>
      </c>
      <c r="G56" s="37">
        <f>IFERROR(E56*D56/H56/B56,0)</f>
        <v>0</v>
      </c>
      <c r="H56" s="38">
        <v>3</v>
      </c>
      <c r="I56" s="38">
        <f>D56</f>
        <v>0</v>
      </c>
      <c r="J56" s="39">
        <f>G56*H56*B56</f>
        <v>0</v>
      </c>
    </row>
    <row r="57" spans="1:11" x14ac:dyDescent="0.25">
      <c r="A57" s="40"/>
      <c r="B57" s="32"/>
      <c r="C57" s="42" t="str">
        <f>IF(OR(E56&gt;5,G56&gt;50),"Förderhöchstgrenze der Position Aufwandsentschädigung überschritten, Spalte D/E ändern bzw. Rücksprache mit Verband notwendig!","")</f>
        <v/>
      </c>
      <c r="D57" s="32"/>
      <c r="E57" s="32"/>
      <c r="F57" s="32"/>
      <c r="G57" s="32"/>
      <c r="H57" s="32"/>
      <c r="I57" s="32"/>
      <c r="J57" s="33"/>
    </row>
    <row r="58" spans="1:11" ht="28.5" customHeight="1" x14ac:dyDescent="0.25">
      <c r="A58" s="46" t="s">
        <v>14</v>
      </c>
      <c r="B58" s="48"/>
      <c r="C58" s="31"/>
      <c r="D58" s="31"/>
      <c r="E58" s="31"/>
      <c r="F58" s="45"/>
      <c r="G58" s="32"/>
      <c r="H58" s="32"/>
      <c r="I58" s="32"/>
      <c r="J58" s="33"/>
    </row>
    <row r="59" spans="1:11" ht="44.25" customHeight="1" x14ac:dyDescent="0.25">
      <c r="A59" s="49" t="s">
        <v>31</v>
      </c>
      <c r="B59" s="111"/>
      <c r="C59" s="109"/>
      <c r="D59" s="38">
        <f>10*B59*H59</f>
        <v>0</v>
      </c>
      <c r="E59" s="113"/>
      <c r="F59" s="36" t="s">
        <v>18</v>
      </c>
      <c r="G59" s="37">
        <f>IF(E59&gt;1.5,"FALSCH",E59*10*C59)</f>
        <v>0</v>
      </c>
      <c r="H59" s="38">
        <v>3</v>
      </c>
      <c r="I59" s="38">
        <f>10*H59*B59</f>
        <v>0</v>
      </c>
      <c r="J59" s="50">
        <f>B59*G59*H59</f>
        <v>0</v>
      </c>
    </row>
    <row r="60" spans="1:11" ht="36" customHeight="1" x14ac:dyDescent="0.25">
      <c r="A60" s="49" t="s">
        <v>32</v>
      </c>
      <c r="B60" s="110"/>
      <c r="C60" s="109"/>
      <c r="D60" s="38">
        <f t="shared" ref="D60" si="0">10*B60*H60</f>
        <v>0</v>
      </c>
      <c r="E60" s="113"/>
      <c r="F60" s="36" t="s">
        <v>19</v>
      </c>
      <c r="G60" s="37">
        <f>IF(E60&gt;1,"FALSCH",E60*10*C60)</f>
        <v>0</v>
      </c>
      <c r="H60" s="38">
        <v>3</v>
      </c>
      <c r="I60" s="38">
        <f>10*H60*B60</f>
        <v>0</v>
      </c>
      <c r="J60" s="50">
        <f>B60*G60*H60</f>
        <v>0</v>
      </c>
    </row>
    <row r="61" spans="1:11" ht="33" customHeight="1" thickBot="1" x14ac:dyDescent="0.3">
      <c r="A61" s="51" t="s">
        <v>35</v>
      </c>
      <c r="B61" s="112"/>
      <c r="C61" s="52" t="s">
        <v>11</v>
      </c>
      <c r="D61" s="53" t="s">
        <v>11</v>
      </c>
      <c r="E61" s="114"/>
      <c r="F61" s="54" t="s">
        <v>63</v>
      </c>
      <c r="G61" s="55">
        <f>IF(E61&gt;150,"FALSCH",E61)</f>
        <v>0</v>
      </c>
      <c r="H61" s="38">
        <v>3</v>
      </c>
      <c r="I61" s="53" t="s">
        <v>11</v>
      </c>
      <c r="J61" s="56">
        <f>B61*G61*H61</f>
        <v>0</v>
      </c>
    </row>
    <row r="62" spans="1:11" ht="30.75" customHeight="1" thickTop="1" thickBot="1" x14ac:dyDescent="0.3">
      <c r="A62" s="57" t="s">
        <v>44</v>
      </c>
      <c r="B62" s="58"/>
      <c r="C62" s="58"/>
      <c r="D62" s="58"/>
      <c r="E62" s="58"/>
      <c r="F62" s="58"/>
      <c r="G62" s="58"/>
      <c r="H62" s="58"/>
      <c r="I62" s="58"/>
      <c r="J62" s="59">
        <f>SUM(J59:J61)</f>
        <v>0</v>
      </c>
    </row>
    <row r="63" spans="1:11" ht="35.25" customHeight="1" x14ac:dyDescent="0.25">
      <c r="A63" s="40"/>
      <c r="B63" s="32"/>
      <c r="C63" s="154" t="str">
        <f>IF(OR(E59&gt;1.5,E60&gt;1,E61&gt;150),"Förderhöchstgrenze der Position Sachausgaben überschritten, Spalte E ändern!","")</f>
        <v/>
      </c>
      <c r="D63" s="154"/>
      <c r="E63" s="154"/>
      <c r="F63" s="154"/>
      <c r="G63" s="154"/>
      <c r="H63" s="154"/>
      <c r="I63" s="154"/>
      <c r="J63" s="155"/>
    </row>
    <row r="64" spans="1:11" ht="36.75" thickBot="1" x14ac:dyDescent="0.3">
      <c r="A64" s="60" t="s">
        <v>36</v>
      </c>
      <c r="B64" s="61"/>
      <c r="C64" s="61"/>
      <c r="D64" s="64"/>
      <c r="E64" s="61"/>
      <c r="F64" s="61"/>
      <c r="G64" s="73">
        <f>SUM(G53:G61)</f>
        <v>0</v>
      </c>
      <c r="H64" s="63">
        <v>3</v>
      </c>
      <c r="I64" s="64"/>
      <c r="J64" s="65">
        <f>SUM(J52:J61)</f>
        <v>0</v>
      </c>
    </row>
    <row r="65" spans="1:10" ht="14.25" customHeight="1" x14ac:dyDescent="0.25">
      <c r="A65" s="32"/>
      <c r="B65" s="66"/>
      <c r="C65" s="66"/>
      <c r="D65" s="66"/>
      <c r="E65" s="66"/>
      <c r="F65" s="67"/>
      <c r="G65" s="68"/>
      <c r="H65" s="67"/>
      <c r="I65" s="67"/>
      <c r="J65" s="66"/>
    </row>
    <row r="66" spans="1:10" x14ac:dyDescent="0.25">
      <c r="A66" s="32"/>
      <c r="B66" s="66"/>
      <c r="C66" s="66"/>
      <c r="D66" s="66"/>
      <c r="E66" s="66"/>
      <c r="F66" s="67"/>
      <c r="G66" s="68"/>
      <c r="H66" s="67"/>
      <c r="I66" s="67"/>
      <c r="J66" s="66"/>
    </row>
    <row r="67" spans="1:10" x14ac:dyDescent="0.25">
      <c r="A67" s="32"/>
      <c r="B67" s="66"/>
      <c r="C67" s="66"/>
      <c r="D67" s="66"/>
      <c r="E67" s="66"/>
      <c r="F67" s="67"/>
      <c r="G67" s="68"/>
      <c r="H67" s="67"/>
      <c r="I67" s="67"/>
      <c r="J67" s="66"/>
    </row>
    <row r="68" spans="1:10" ht="23.25" x14ac:dyDescent="0.35">
      <c r="A68" s="107" t="s">
        <v>28</v>
      </c>
      <c r="B68" s="69"/>
      <c r="C68" s="69"/>
      <c r="D68" s="69"/>
      <c r="E68" s="69"/>
      <c r="F68" s="13"/>
      <c r="G68" s="13"/>
      <c r="H68" s="14"/>
      <c r="I68" s="14"/>
      <c r="J68" s="13"/>
    </row>
    <row r="69" spans="1:10" ht="20.25" x14ac:dyDescent="0.3">
      <c r="A69" s="106" t="s">
        <v>73</v>
      </c>
      <c r="B69" s="69"/>
      <c r="C69" s="69"/>
      <c r="D69" s="69"/>
      <c r="E69" s="69"/>
      <c r="F69" s="13"/>
      <c r="G69" s="13"/>
      <c r="H69" s="14"/>
      <c r="I69" s="14"/>
      <c r="J69" s="13"/>
    </row>
    <row r="70" spans="1:10" ht="18.75" thickBot="1" x14ac:dyDescent="0.3">
      <c r="A70" s="12"/>
      <c r="B70" s="13"/>
      <c r="C70" s="13"/>
      <c r="D70" s="13"/>
      <c r="E70" s="13"/>
      <c r="F70" s="14"/>
      <c r="G70" s="13"/>
      <c r="H70" s="71"/>
      <c r="I70" s="71"/>
      <c r="J70" s="13"/>
    </row>
    <row r="71" spans="1:10" ht="108.75" customHeight="1" x14ac:dyDescent="0.25">
      <c r="A71" s="72" t="s">
        <v>3</v>
      </c>
      <c r="B71" s="25" t="s">
        <v>8</v>
      </c>
      <c r="C71" s="25" t="s">
        <v>94</v>
      </c>
      <c r="D71" s="26" t="s">
        <v>69</v>
      </c>
      <c r="E71" s="26" t="s">
        <v>80</v>
      </c>
      <c r="F71" s="27" t="s">
        <v>83</v>
      </c>
      <c r="G71" s="28" t="s">
        <v>5</v>
      </c>
      <c r="H71" s="28" t="s">
        <v>4</v>
      </c>
      <c r="I71" s="28" t="s">
        <v>60</v>
      </c>
      <c r="J71" s="29" t="s">
        <v>1</v>
      </c>
    </row>
    <row r="72" spans="1:10" s="21" customFormat="1" x14ac:dyDescent="0.25">
      <c r="A72" s="30"/>
      <c r="B72" s="66"/>
      <c r="C72" s="32"/>
      <c r="D72" s="32"/>
      <c r="E72" s="32"/>
      <c r="F72" s="32"/>
      <c r="G72" s="32"/>
      <c r="H72" s="32"/>
      <c r="I72" s="32"/>
      <c r="J72" s="33"/>
    </row>
    <row r="73" spans="1:10" ht="34.5" customHeight="1" x14ac:dyDescent="0.25">
      <c r="A73" s="34" t="s">
        <v>12</v>
      </c>
      <c r="B73" s="110"/>
      <c r="C73" s="109"/>
      <c r="D73" s="115">
        <f>10*B73*H73*C73</f>
        <v>0</v>
      </c>
      <c r="E73" s="35"/>
      <c r="F73" s="36" t="s">
        <v>20</v>
      </c>
      <c r="G73" s="37">
        <f>IF(E73&gt;58,"FALSCH",E73*C73*10)</f>
        <v>0</v>
      </c>
      <c r="H73" s="38">
        <v>6</v>
      </c>
      <c r="I73" s="38">
        <f>10*H73*B73</f>
        <v>0</v>
      </c>
      <c r="J73" s="39">
        <f>B73*G73*H73</f>
        <v>0</v>
      </c>
    </row>
    <row r="74" spans="1:10" ht="17.25" customHeight="1" x14ac:dyDescent="0.25">
      <c r="A74" s="40"/>
      <c r="B74" s="32"/>
      <c r="C74" s="132" t="str">
        <f>IF(AND(G73&gt;580,C73&gt;1),"Hinweis: Förderhöchstgrenze der Position Honorare überschritten, fachliche Begründung im Antrag notwendig!","")</f>
        <v/>
      </c>
      <c r="D74" s="32"/>
      <c r="E74" s="32"/>
      <c r="F74" s="32"/>
      <c r="G74" s="32"/>
      <c r="H74" s="32"/>
      <c r="I74" s="32"/>
      <c r="J74" s="33"/>
    </row>
    <row r="75" spans="1:10" x14ac:dyDescent="0.25">
      <c r="A75" s="40"/>
      <c r="B75" s="32"/>
      <c r="C75" s="136" t="str">
        <f>IF(E73&gt;58,"Förderhöchstgrenze der Position Honorare überschritten, Spalte E ändern!","")</f>
        <v/>
      </c>
      <c r="D75" s="136"/>
      <c r="E75" s="136"/>
      <c r="F75" s="136"/>
      <c r="G75" s="136"/>
      <c r="H75" s="136"/>
      <c r="I75" s="136"/>
      <c r="J75" s="137"/>
    </row>
    <row r="76" spans="1:10" ht="35.25" customHeight="1" x14ac:dyDescent="0.25">
      <c r="A76" s="46" t="s">
        <v>13</v>
      </c>
      <c r="B76" s="110"/>
      <c r="C76" s="109"/>
      <c r="D76" s="47"/>
      <c r="E76" s="35"/>
      <c r="F76" s="36" t="s">
        <v>17</v>
      </c>
      <c r="G76" s="37">
        <f>IFERROR(E76*D76/H76/B76,0)</f>
        <v>0</v>
      </c>
      <c r="H76" s="38">
        <v>6</v>
      </c>
      <c r="I76" s="38">
        <f>D76</f>
        <v>0</v>
      </c>
      <c r="J76" s="39">
        <f>G76*H76*B76</f>
        <v>0</v>
      </c>
    </row>
    <row r="77" spans="1:10" x14ac:dyDescent="0.25">
      <c r="A77" s="40"/>
      <c r="B77" s="32"/>
      <c r="C77" s="42" t="str">
        <f>IF(OR(E76&gt;5,G76&gt;50),"Förderhöchstgrenze der Position Aufwandsentschädigung überschritten, Spalte D/E ändern bzw. Rücksprache mit Verband notwendig!","")</f>
        <v/>
      </c>
      <c r="D77" s="32"/>
      <c r="E77" s="32"/>
      <c r="F77" s="32"/>
      <c r="G77" s="32"/>
      <c r="H77" s="32"/>
      <c r="I77" s="32"/>
      <c r="J77" s="33"/>
    </row>
    <row r="78" spans="1:10" ht="24.75" customHeight="1" x14ac:dyDescent="0.25">
      <c r="A78" s="46" t="s">
        <v>14</v>
      </c>
      <c r="B78" s="48"/>
      <c r="C78" s="31"/>
      <c r="D78" s="31"/>
      <c r="E78" s="31"/>
      <c r="F78" s="45"/>
      <c r="G78" s="32"/>
      <c r="H78" s="32"/>
      <c r="I78" s="32"/>
      <c r="J78" s="33"/>
    </row>
    <row r="79" spans="1:10" ht="38.25" customHeight="1" x14ac:dyDescent="0.25">
      <c r="A79" s="49" t="s">
        <v>31</v>
      </c>
      <c r="B79" s="111"/>
      <c r="C79" s="109"/>
      <c r="D79" s="38">
        <f>10*B79*H79</f>
        <v>0</v>
      </c>
      <c r="E79" s="113"/>
      <c r="F79" s="36" t="s">
        <v>18</v>
      </c>
      <c r="G79" s="37">
        <f>IF(E79&gt;1.5,"FALSCH",E79*10*C79)</f>
        <v>0</v>
      </c>
      <c r="H79" s="38">
        <v>6</v>
      </c>
      <c r="I79" s="38">
        <f>10*H79*B79</f>
        <v>0</v>
      </c>
      <c r="J79" s="50">
        <f>B79*G79*H79</f>
        <v>0</v>
      </c>
    </row>
    <row r="80" spans="1:10" ht="26.25" customHeight="1" x14ac:dyDescent="0.25">
      <c r="A80" s="49" t="s">
        <v>32</v>
      </c>
      <c r="B80" s="110"/>
      <c r="C80" s="109"/>
      <c r="D80" s="38">
        <f t="shared" ref="D80" si="1">10*B80*H80</f>
        <v>0</v>
      </c>
      <c r="E80" s="113"/>
      <c r="F80" s="36" t="s">
        <v>19</v>
      </c>
      <c r="G80" s="37">
        <f>IF(E80&gt;1,"FALSCH",E80*10*C80)</f>
        <v>0</v>
      </c>
      <c r="H80" s="38">
        <v>6</v>
      </c>
      <c r="I80" s="38">
        <f>10*H80*B80</f>
        <v>0</v>
      </c>
      <c r="J80" s="50">
        <f>B80*G80*H80</f>
        <v>0</v>
      </c>
    </row>
    <row r="81" spans="1:10" ht="27.75" customHeight="1" thickBot="1" x14ac:dyDescent="0.3">
      <c r="A81" s="51" t="s">
        <v>35</v>
      </c>
      <c r="B81" s="112"/>
      <c r="C81" s="52" t="s">
        <v>11</v>
      </c>
      <c r="D81" s="53" t="s">
        <v>11</v>
      </c>
      <c r="E81" s="114"/>
      <c r="F81" s="54" t="s">
        <v>63</v>
      </c>
      <c r="G81" s="55">
        <f>IF(E81&gt;150,"FALSCH",E81)</f>
        <v>0</v>
      </c>
      <c r="H81" s="38">
        <v>6</v>
      </c>
      <c r="I81" s="53" t="s">
        <v>11</v>
      </c>
      <c r="J81" s="56">
        <f>B81*G81*H81</f>
        <v>0</v>
      </c>
    </row>
    <row r="82" spans="1:10" ht="30.75" customHeight="1" thickTop="1" thickBot="1" x14ac:dyDescent="0.3">
      <c r="A82" s="57" t="s">
        <v>44</v>
      </c>
      <c r="B82" s="58"/>
      <c r="C82" s="58"/>
      <c r="D82" s="58"/>
      <c r="E82" s="58"/>
      <c r="F82" s="58"/>
      <c r="G82" s="58"/>
      <c r="H82" s="58"/>
      <c r="I82" s="58"/>
      <c r="J82" s="59">
        <f>SUM(J79:J81)</f>
        <v>0</v>
      </c>
    </row>
    <row r="83" spans="1:10" ht="39.75" customHeight="1" x14ac:dyDescent="0.25">
      <c r="A83" s="40"/>
      <c r="B83" s="32"/>
      <c r="C83" s="154" t="str">
        <f>IF(OR(E79&gt;1.5,E80&gt;1,E81&gt;150),"Förderhöchstgrenze der Position Sachausgaben überschritten, Spalte E ändern!","")</f>
        <v/>
      </c>
      <c r="D83" s="154"/>
      <c r="E83" s="154"/>
      <c r="F83" s="154"/>
      <c r="G83" s="154"/>
      <c r="H83" s="154"/>
      <c r="I83" s="154"/>
      <c r="J83" s="155"/>
    </row>
    <row r="84" spans="1:10" ht="35.25" customHeight="1" thickBot="1" x14ac:dyDescent="0.3">
      <c r="A84" s="60" t="s">
        <v>37</v>
      </c>
      <c r="B84" s="61"/>
      <c r="C84" s="61"/>
      <c r="D84" s="64"/>
      <c r="E84" s="61"/>
      <c r="F84" s="61"/>
      <c r="G84" s="73">
        <f>SUM(G73:G81)</f>
        <v>0</v>
      </c>
      <c r="H84" s="63">
        <v>6</v>
      </c>
      <c r="I84" s="64"/>
      <c r="J84" s="65">
        <f>SUM(J72:J81)</f>
        <v>0</v>
      </c>
    </row>
    <row r="85" spans="1:10" x14ac:dyDescent="0.25">
      <c r="A85" s="32"/>
      <c r="B85" s="66"/>
      <c r="C85" s="66"/>
      <c r="D85" s="66"/>
      <c r="E85" s="66"/>
      <c r="F85" s="67"/>
      <c r="G85" s="68"/>
      <c r="H85" s="67"/>
      <c r="I85" s="67"/>
      <c r="J85" s="66"/>
    </row>
    <row r="86" spans="1:10" x14ac:dyDescent="0.25">
      <c r="A86" s="32"/>
      <c r="B86" s="66"/>
      <c r="C86" s="66"/>
      <c r="D86" s="66"/>
      <c r="E86" s="66"/>
      <c r="F86" s="67"/>
      <c r="G86" s="68"/>
      <c r="H86" s="67"/>
      <c r="I86" s="67"/>
      <c r="J86" s="66"/>
    </row>
    <row r="87" spans="1:10" x14ac:dyDescent="0.25">
      <c r="A87" s="32"/>
      <c r="B87" s="66"/>
      <c r="C87" s="66"/>
      <c r="D87" s="66"/>
      <c r="E87" s="66"/>
      <c r="F87" s="67"/>
      <c r="G87" s="68"/>
      <c r="H87" s="67"/>
      <c r="I87" s="67"/>
      <c r="J87" s="66"/>
    </row>
    <row r="88" spans="1:10" ht="23.25" x14ac:dyDescent="0.35">
      <c r="A88" s="107" t="s">
        <v>24</v>
      </c>
      <c r="B88" s="66"/>
      <c r="C88" s="66"/>
      <c r="D88" s="66"/>
      <c r="E88" s="66"/>
      <c r="F88" s="67"/>
      <c r="G88" s="68"/>
      <c r="H88" s="67"/>
      <c r="I88" s="67"/>
      <c r="J88" s="66"/>
    </row>
    <row r="89" spans="1:10" ht="20.25" x14ac:dyDescent="0.3">
      <c r="A89" s="106" t="s">
        <v>74</v>
      </c>
      <c r="B89" s="69"/>
      <c r="C89" s="69"/>
      <c r="D89" s="69"/>
      <c r="E89" s="69"/>
      <c r="F89" s="13"/>
      <c r="G89" s="13"/>
      <c r="H89" s="14"/>
      <c r="I89" s="14"/>
      <c r="J89" s="13"/>
    </row>
    <row r="90" spans="1:10" ht="18.75" thickBot="1" x14ac:dyDescent="0.3">
      <c r="A90" s="12"/>
      <c r="B90" s="13"/>
      <c r="C90" s="13"/>
      <c r="D90" s="13"/>
      <c r="E90" s="13"/>
      <c r="F90" s="14"/>
      <c r="G90" s="13"/>
      <c r="H90" s="71"/>
      <c r="I90" s="71"/>
      <c r="J90" s="13"/>
    </row>
    <row r="91" spans="1:10" ht="117.75" customHeight="1" x14ac:dyDescent="0.25">
      <c r="A91" s="24" t="s">
        <v>3</v>
      </c>
      <c r="B91" s="25" t="s">
        <v>8</v>
      </c>
      <c r="C91" s="25" t="s">
        <v>94</v>
      </c>
      <c r="D91" s="26" t="s">
        <v>69</v>
      </c>
      <c r="E91" s="26" t="s">
        <v>79</v>
      </c>
      <c r="F91" s="27" t="s">
        <v>82</v>
      </c>
      <c r="G91" s="28" t="s">
        <v>0</v>
      </c>
      <c r="H91" s="28" t="s">
        <v>2</v>
      </c>
      <c r="I91" s="28" t="s">
        <v>60</v>
      </c>
      <c r="J91" s="29" t="s">
        <v>1</v>
      </c>
    </row>
    <row r="92" spans="1:10" x14ac:dyDescent="0.25">
      <c r="A92" s="30"/>
      <c r="B92" s="4"/>
      <c r="C92" s="31"/>
      <c r="D92" s="31"/>
      <c r="E92" s="31"/>
      <c r="F92" s="32"/>
      <c r="G92" s="32"/>
      <c r="H92" s="32"/>
      <c r="I92" s="32"/>
      <c r="J92" s="33"/>
    </row>
    <row r="93" spans="1:10" ht="36" x14ac:dyDescent="0.25">
      <c r="A93" s="34" t="s">
        <v>12</v>
      </c>
      <c r="B93" s="108"/>
      <c r="C93" s="109"/>
      <c r="D93" s="115">
        <f>7*B93*H93*C93</f>
        <v>0</v>
      </c>
      <c r="E93" s="35"/>
      <c r="F93" s="36" t="s">
        <v>20</v>
      </c>
      <c r="G93" s="37">
        <f>IF(E93&gt;58,"FALSCH",E93*C93*7)</f>
        <v>0</v>
      </c>
      <c r="H93" s="38">
        <v>3</v>
      </c>
      <c r="I93" s="38">
        <f>7*H93*B93</f>
        <v>0</v>
      </c>
      <c r="J93" s="39">
        <f>B93*G93*H93</f>
        <v>0</v>
      </c>
    </row>
    <row r="94" spans="1:10" x14ac:dyDescent="0.25">
      <c r="A94" s="40"/>
      <c r="B94" s="41"/>
      <c r="C94" s="132" t="str">
        <f>IF(AND(G93&gt;406,C93&gt;1),"Hinweis: Förderhöchstgrenze der Position Honorare überschritten, fachliche Begründung im Antrag notwendig!","")</f>
        <v/>
      </c>
      <c r="D94" s="31"/>
      <c r="E94" s="43"/>
      <c r="F94" s="44"/>
      <c r="G94" s="32"/>
      <c r="H94" s="32"/>
      <c r="I94" s="32"/>
      <c r="J94" s="33"/>
    </row>
    <row r="95" spans="1:10" x14ac:dyDescent="0.25">
      <c r="A95" s="40"/>
      <c r="B95" s="31"/>
      <c r="C95" s="136" t="str">
        <f>IF(E93&gt;58,"Förderhöchstgrenze der Position Honorare überschritten, Spalte E ändern!","")</f>
        <v/>
      </c>
      <c r="D95" s="136"/>
      <c r="E95" s="136"/>
      <c r="F95" s="136"/>
      <c r="G95" s="136"/>
      <c r="H95" s="136"/>
      <c r="I95" s="136"/>
      <c r="J95" s="137"/>
    </row>
    <row r="96" spans="1:10" ht="36" x14ac:dyDescent="0.25">
      <c r="A96" s="46" t="s">
        <v>13</v>
      </c>
      <c r="B96" s="110"/>
      <c r="C96" s="109"/>
      <c r="D96" s="47"/>
      <c r="E96" s="35"/>
      <c r="F96" s="36" t="s">
        <v>17</v>
      </c>
      <c r="G96" s="37">
        <f>IFERROR(E96*D96/H96/B96,0)</f>
        <v>0</v>
      </c>
      <c r="H96" s="38">
        <v>3</v>
      </c>
      <c r="I96" s="38">
        <f>D96</f>
        <v>0</v>
      </c>
      <c r="J96" s="39">
        <f>G96*H96*B96</f>
        <v>0</v>
      </c>
    </row>
    <row r="97" spans="1:10" x14ac:dyDescent="0.25">
      <c r="A97" s="40"/>
      <c r="B97" s="31"/>
      <c r="C97" s="42" t="str">
        <f>IF(OR(E96&gt;5,G96&gt;35),"Förderhöchstgrenze Position Aufwandsentschädigung überschritten, Spalte D/E ändern bzw. Rücksprache mit Verband notwendig!","")</f>
        <v/>
      </c>
      <c r="D97" s="31"/>
      <c r="E97" s="31"/>
      <c r="F97" s="45"/>
      <c r="G97" s="32"/>
      <c r="H97" s="32"/>
      <c r="I97" s="32"/>
      <c r="J97" s="33"/>
    </row>
    <row r="98" spans="1:10" ht="25.5" customHeight="1" x14ac:dyDescent="0.25">
      <c r="A98" s="46" t="s">
        <v>14</v>
      </c>
      <c r="B98" s="48"/>
      <c r="C98" s="31"/>
      <c r="D98" s="31"/>
      <c r="E98" s="31"/>
      <c r="F98" s="45"/>
      <c r="G98" s="32"/>
      <c r="H98" s="32"/>
      <c r="I98" s="32"/>
      <c r="J98" s="33"/>
    </row>
    <row r="99" spans="1:10" ht="36.75" customHeight="1" x14ac:dyDescent="0.25">
      <c r="A99" s="49" t="s">
        <v>31</v>
      </c>
      <c r="B99" s="111"/>
      <c r="C99" s="109"/>
      <c r="D99" s="38">
        <f t="shared" ref="D99" si="2">7*B99*H99</f>
        <v>0</v>
      </c>
      <c r="E99" s="113"/>
      <c r="F99" s="36" t="s">
        <v>18</v>
      </c>
      <c r="G99" s="37">
        <f>IF(E99&gt;1.5,"FALSCH",E99*7*C99)</f>
        <v>0</v>
      </c>
      <c r="H99" s="38">
        <v>3</v>
      </c>
      <c r="I99" s="38">
        <f>7*H99*B99</f>
        <v>0</v>
      </c>
      <c r="J99" s="50">
        <f>B99*G99*H99</f>
        <v>0</v>
      </c>
    </row>
    <row r="100" spans="1:10" ht="26.25" customHeight="1" x14ac:dyDescent="0.25">
      <c r="A100" s="49" t="s">
        <v>32</v>
      </c>
      <c r="B100" s="110"/>
      <c r="C100" s="109"/>
      <c r="D100" s="38">
        <f>7*B100*H100</f>
        <v>0</v>
      </c>
      <c r="E100" s="113"/>
      <c r="F100" s="36" t="s">
        <v>19</v>
      </c>
      <c r="G100" s="37">
        <f>IF(E100&gt;1,"FALSCH",E100*7*C100)</f>
        <v>0</v>
      </c>
      <c r="H100" s="38">
        <v>3</v>
      </c>
      <c r="I100" s="38">
        <f>7*H100*B100</f>
        <v>0</v>
      </c>
      <c r="J100" s="50">
        <f>B100*G100*H100</f>
        <v>0</v>
      </c>
    </row>
    <row r="101" spans="1:10" ht="32.25" customHeight="1" thickBot="1" x14ac:dyDescent="0.3">
      <c r="A101" s="51" t="s">
        <v>35</v>
      </c>
      <c r="B101" s="112"/>
      <c r="C101" s="52" t="s">
        <v>11</v>
      </c>
      <c r="D101" s="53" t="s">
        <v>11</v>
      </c>
      <c r="E101" s="114"/>
      <c r="F101" s="54" t="s">
        <v>62</v>
      </c>
      <c r="G101" s="55">
        <f>IF(E101&gt;150,"FALSCH",E101)</f>
        <v>0</v>
      </c>
      <c r="H101" s="53">
        <v>3</v>
      </c>
      <c r="I101" s="53" t="s">
        <v>11</v>
      </c>
      <c r="J101" s="56">
        <f>B101*G101*H101</f>
        <v>0</v>
      </c>
    </row>
    <row r="102" spans="1:10" ht="27" customHeight="1" thickTop="1" thickBot="1" x14ac:dyDescent="0.3">
      <c r="A102" s="57" t="s">
        <v>44</v>
      </c>
      <c r="B102" s="58"/>
      <c r="C102" s="58"/>
      <c r="D102" s="58"/>
      <c r="E102" s="58"/>
      <c r="F102" s="58"/>
      <c r="G102" s="58"/>
      <c r="H102" s="58"/>
      <c r="I102" s="58"/>
      <c r="J102" s="59">
        <f>SUM(J99:J101)</f>
        <v>0</v>
      </c>
    </row>
    <row r="103" spans="1:10" ht="36" customHeight="1" x14ac:dyDescent="0.25">
      <c r="A103" s="40"/>
      <c r="B103" s="32"/>
      <c r="C103" s="154" t="str">
        <f>IF(OR(E99&gt;1.5,E100&gt;1,E101&gt;150),"Förderhöchstgrenze der Position Sachausgaben überschritten, Spalte E ändern!","")</f>
        <v/>
      </c>
      <c r="D103" s="154"/>
      <c r="E103" s="154"/>
      <c r="F103" s="154"/>
      <c r="G103" s="154"/>
      <c r="H103" s="154"/>
      <c r="I103" s="154"/>
      <c r="J103" s="155"/>
    </row>
    <row r="104" spans="1:10" ht="36.75" thickBot="1" x14ac:dyDescent="0.3">
      <c r="A104" s="60" t="s">
        <v>38</v>
      </c>
      <c r="B104" s="61"/>
      <c r="C104" s="61"/>
      <c r="D104" s="61"/>
      <c r="E104" s="61"/>
      <c r="F104" s="61"/>
      <c r="G104" s="62">
        <f>SUM(G92:G101)</f>
        <v>0</v>
      </c>
      <c r="H104" s="63">
        <v>3</v>
      </c>
      <c r="I104" s="64"/>
      <c r="J104" s="65">
        <f>SUM(J92:J101)</f>
        <v>0</v>
      </c>
    </row>
    <row r="105" spans="1:10" x14ac:dyDescent="0.25">
      <c r="A105" s="31"/>
      <c r="B105" s="4"/>
      <c r="C105" s="4"/>
      <c r="D105" s="4"/>
      <c r="E105" s="4"/>
      <c r="F105" s="74"/>
      <c r="G105" s="75"/>
      <c r="H105" s="74"/>
      <c r="I105" s="74"/>
      <c r="J105" s="66"/>
    </row>
    <row r="106" spans="1:10" x14ac:dyDescent="0.25">
      <c r="A106" s="31"/>
      <c r="B106" s="4"/>
      <c r="C106" s="4"/>
      <c r="D106" s="4"/>
      <c r="E106" s="4"/>
      <c r="F106" s="74"/>
      <c r="G106" s="75"/>
      <c r="H106" s="74"/>
      <c r="I106" s="74"/>
      <c r="J106" s="66"/>
    </row>
    <row r="107" spans="1:10" ht="23.25" x14ac:dyDescent="0.35">
      <c r="A107" s="107" t="s">
        <v>25</v>
      </c>
      <c r="B107" s="69"/>
      <c r="C107" s="69"/>
      <c r="D107" s="69"/>
      <c r="E107" s="69"/>
      <c r="F107" s="13"/>
      <c r="G107" s="13"/>
      <c r="H107" s="14"/>
      <c r="I107" s="14"/>
      <c r="J107" s="13"/>
    </row>
    <row r="108" spans="1:10" ht="20.25" x14ac:dyDescent="0.3">
      <c r="A108" s="106" t="s">
        <v>75</v>
      </c>
      <c r="B108" s="69"/>
      <c r="C108" s="69"/>
      <c r="D108" s="69"/>
      <c r="E108" s="69"/>
      <c r="F108" s="13"/>
      <c r="G108" s="13"/>
      <c r="H108" s="14"/>
      <c r="I108" s="14"/>
      <c r="J108" s="13"/>
    </row>
    <row r="109" spans="1:10" ht="18.75" thickBot="1" x14ac:dyDescent="0.3">
      <c r="A109" s="12"/>
      <c r="B109" s="13"/>
      <c r="C109" s="13"/>
      <c r="D109" s="13"/>
      <c r="E109" s="13"/>
      <c r="F109" s="14"/>
      <c r="G109" s="13"/>
      <c r="H109" s="71"/>
      <c r="I109" s="71"/>
      <c r="J109" s="13"/>
    </row>
    <row r="110" spans="1:10" ht="110.25" customHeight="1" x14ac:dyDescent="0.25">
      <c r="A110" s="24" t="s">
        <v>3</v>
      </c>
      <c r="B110" s="25" t="s">
        <v>8</v>
      </c>
      <c r="C110" s="25" t="s">
        <v>94</v>
      </c>
      <c r="D110" s="26" t="s">
        <v>69</v>
      </c>
      <c r="E110" s="26" t="s">
        <v>79</v>
      </c>
      <c r="F110" s="27" t="s">
        <v>82</v>
      </c>
      <c r="G110" s="28" t="s">
        <v>0</v>
      </c>
      <c r="H110" s="28" t="s">
        <v>2</v>
      </c>
      <c r="I110" s="28" t="s">
        <v>60</v>
      </c>
      <c r="J110" s="29" t="s">
        <v>1</v>
      </c>
    </row>
    <row r="111" spans="1:10" x14ac:dyDescent="0.25">
      <c r="A111" s="30"/>
      <c r="B111" s="4"/>
      <c r="C111" s="31"/>
      <c r="D111" s="31"/>
      <c r="E111" s="31"/>
      <c r="F111" s="32"/>
      <c r="G111" s="32"/>
      <c r="H111" s="32"/>
      <c r="I111" s="32"/>
      <c r="J111" s="33"/>
    </row>
    <row r="112" spans="1:10" ht="36" x14ac:dyDescent="0.25">
      <c r="A112" s="34" t="s">
        <v>12</v>
      </c>
      <c r="B112" s="108"/>
      <c r="C112" s="109"/>
      <c r="D112" s="115">
        <f>7*B112*H112*C112</f>
        <v>0</v>
      </c>
      <c r="E112" s="35"/>
      <c r="F112" s="36" t="s">
        <v>20</v>
      </c>
      <c r="G112" s="37">
        <f>IF(E112&gt;58,"FALSCH",E112*C112*7)</f>
        <v>0</v>
      </c>
      <c r="H112" s="38">
        <v>5</v>
      </c>
      <c r="I112" s="38">
        <f>7*H112*B112</f>
        <v>0</v>
      </c>
      <c r="J112" s="39">
        <f>B112*G112*H112</f>
        <v>0</v>
      </c>
    </row>
    <row r="113" spans="1:10" ht="21.75" customHeight="1" x14ac:dyDescent="0.25">
      <c r="A113" s="40"/>
      <c r="B113" s="41"/>
      <c r="C113" s="132" t="str">
        <f>IF(AND(G112&gt;406,C112&gt;1),"Hinweis: Förderhöchstgrenze der Position Honorare überschritten, fachliche Begründung im Antrag notwendig!","")</f>
        <v/>
      </c>
      <c r="D113" s="31"/>
      <c r="E113" s="43"/>
      <c r="F113" s="44"/>
      <c r="G113" s="32"/>
      <c r="H113" s="32"/>
      <c r="I113" s="32"/>
      <c r="J113" s="33"/>
    </row>
    <row r="114" spans="1:10" x14ac:dyDescent="0.25">
      <c r="A114" s="40"/>
      <c r="B114" s="31"/>
      <c r="C114" s="136" t="str">
        <f>IF(E112&gt;58,"Förderhöchstgrenze der Position Honorare überschritten, Spalte E ändern!","")</f>
        <v/>
      </c>
      <c r="D114" s="136"/>
      <c r="E114" s="136"/>
      <c r="F114" s="136"/>
      <c r="G114" s="136"/>
      <c r="H114" s="136"/>
      <c r="I114" s="136"/>
      <c r="J114" s="137"/>
    </row>
    <row r="115" spans="1:10" ht="36" x14ac:dyDescent="0.25">
      <c r="A115" s="46" t="s">
        <v>13</v>
      </c>
      <c r="B115" s="110"/>
      <c r="C115" s="109"/>
      <c r="D115" s="47"/>
      <c r="E115" s="35"/>
      <c r="F115" s="36" t="s">
        <v>17</v>
      </c>
      <c r="G115" s="37">
        <f>IFERROR(E115*D115/H115/B115,0)</f>
        <v>0</v>
      </c>
      <c r="H115" s="38">
        <v>5</v>
      </c>
      <c r="I115" s="38">
        <f>D115</f>
        <v>0</v>
      </c>
      <c r="J115" s="39">
        <f>G115*H115*B115</f>
        <v>0</v>
      </c>
    </row>
    <row r="116" spans="1:10" x14ac:dyDescent="0.25">
      <c r="A116" s="40"/>
      <c r="B116" s="31"/>
      <c r="C116" s="42" t="str">
        <f>IF(OR(E115&gt;5,G115&gt;35),"Förderhöchstgrenze der Position Aufwandsentschädigung überschritten, Spalte D/E ändern bzw. Rücksprache mit Verband notwendig!","")</f>
        <v/>
      </c>
      <c r="D116" s="31"/>
      <c r="E116" s="31"/>
      <c r="F116" s="45"/>
      <c r="G116" s="32"/>
      <c r="H116" s="32"/>
      <c r="I116" s="32"/>
      <c r="J116" s="33"/>
    </row>
    <row r="117" spans="1:10" ht="24.75" customHeight="1" x14ac:dyDescent="0.25">
      <c r="A117" s="46" t="s">
        <v>14</v>
      </c>
      <c r="B117" s="48"/>
      <c r="C117" s="31"/>
      <c r="D117" s="31"/>
      <c r="E117" s="31"/>
      <c r="F117" s="45"/>
      <c r="G117" s="32"/>
      <c r="H117" s="32"/>
      <c r="I117" s="32"/>
      <c r="J117" s="33"/>
    </row>
    <row r="118" spans="1:10" ht="36" x14ac:dyDescent="0.25">
      <c r="A118" s="49" t="s">
        <v>31</v>
      </c>
      <c r="B118" s="111"/>
      <c r="C118" s="109"/>
      <c r="D118" s="38">
        <f t="shared" ref="D118" si="3">7*B118*H118</f>
        <v>0</v>
      </c>
      <c r="E118" s="113"/>
      <c r="F118" s="36" t="s">
        <v>18</v>
      </c>
      <c r="G118" s="37">
        <f>IF(E118&gt;1.5,"FALSCH",E118*7*C118)</f>
        <v>0</v>
      </c>
      <c r="H118" s="38">
        <v>5</v>
      </c>
      <c r="I118" s="38">
        <f>7*H118*B118</f>
        <v>0</v>
      </c>
      <c r="J118" s="50">
        <f>B118*G118*H118</f>
        <v>0</v>
      </c>
    </row>
    <row r="119" spans="1:10" ht="25.5" customHeight="1" x14ac:dyDescent="0.25">
      <c r="A119" s="49" t="s">
        <v>32</v>
      </c>
      <c r="B119" s="110"/>
      <c r="C119" s="109"/>
      <c r="D119" s="38">
        <f>7*B119*H119</f>
        <v>0</v>
      </c>
      <c r="E119" s="113"/>
      <c r="F119" s="36" t="s">
        <v>19</v>
      </c>
      <c r="G119" s="37">
        <f>IF(E119&gt;1,"FALSCH",E119*7*C119)</f>
        <v>0</v>
      </c>
      <c r="H119" s="38">
        <v>5</v>
      </c>
      <c r="I119" s="38">
        <f>7*H119*B119</f>
        <v>0</v>
      </c>
      <c r="J119" s="50">
        <f>B119*G119*H119</f>
        <v>0</v>
      </c>
    </row>
    <row r="120" spans="1:10" ht="27" customHeight="1" thickBot="1" x14ac:dyDescent="0.3">
      <c r="A120" s="51" t="s">
        <v>35</v>
      </c>
      <c r="B120" s="112"/>
      <c r="C120" s="52" t="s">
        <v>11</v>
      </c>
      <c r="D120" s="53" t="s">
        <v>11</v>
      </c>
      <c r="E120" s="114"/>
      <c r="F120" s="54" t="s">
        <v>62</v>
      </c>
      <c r="G120" s="55">
        <f>IF(E120&gt;150,"FALSCH",E120)</f>
        <v>0</v>
      </c>
      <c r="H120" s="53">
        <v>5</v>
      </c>
      <c r="I120" s="53" t="s">
        <v>11</v>
      </c>
      <c r="J120" s="56">
        <f>B120*G120*H120</f>
        <v>0</v>
      </c>
    </row>
    <row r="121" spans="1:10" ht="27" customHeight="1" thickTop="1" thickBot="1" x14ac:dyDescent="0.3">
      <c r="A121" s="57" t="s">
        <v>44</v>
      </c>
      <c r="B121" s="58"/>
      <c r="C121" s="58"/>
      <c r="D121" s="58"/>
      <c r="E121" s="58"/>
      <c r="F121" s="58"/>
      <c r="G121" s="58"/>
      <c r="H121" s="58"/>
      <c r="I121" s="58"/>
      <c r="J121" s="59">
        <f>SUM(J118:J120)</f>
        <v>0</v>
      </c>
    </row>
    <row r="122" spans="1:10" ht="36" customHeight="1" x14ac:dyDescent="0.25">
      <c r="A122" s="40"/>
      <c r="B122" s="32"/>
      <c r="C122" s="154" t="str">
        <f>IF(OR(E118&gt;1.5,E119&gt;1,E120&gt;150),"Förderhöchstgrenze der Position Sachausgaben überschritten, Spalte E ändern!","")</f>
        <v/>
      </c>
      <c r="D122" s="154"/>
      <c r="E122" s="154"/>
      <c r="F122" s="154"/>
      <c r="G122" s="154"/>
      <c r="H122" s="154"/>
      <c r="I122" s="154"/>
      <c r="J122" s="155"/>
    </row>
    <row r="123" spans="1:10" ht="36.75" thickBot="1" x14ac:dyDescent="0.3">
      <c r="A123" s="60" t="s">
        <v>39</v>
      </c>
      <c r="B123" s="61"/>
      <c r="C123" s="61"/>
      <c r="D123" s="61"/>
      <c r="E123" s="61"/>
      <c r="F123" s="61"/>
      <c r="G123" s="62">
        <f>SUM(G111:G120)</f>
        <v>0</v>
      </c>
      <c r="H123" s="63">
        <v>5</v>
      </c>
      <c r="I123" s="64"/>
      <c r="J123" s="65">
        <f>SUM(J111:J120)</f>
        <v>0</v>
      </c>
    </row>
    <row r="124" spans="1:10" x14ac:dyDescent="0.25">
      <c r="A124" s="12"/>
      <c r="B124" s="12"/>
      <c r="C124" s="12"/>
      <c r="D124" s="12"/>
      <c r="E124" s="12"/>
      <c r="F124" s="12"/>
      <c r="G124" s="12"/>
      <c r="H124" s="12"/>
      <c r="I124" s="12"/>
      <c r="J124" s="12"/>
    </row>
    <row r="125" spans="1:10" x14ac:dyDescent="0.25">
      <c r="A125" s="12"/>
      <c r="B125" s="12"/>
      <c r="C125" s="12"/>
      <c r="D125" s="12"/>
      <c r="E125" s="12"/>
      <c r="F125" s="12"/>
      <c r="G125" s="12"/>
      <c r="H125" s="12"/>
      <c r="I125" s="12"/>
      <c r="J125" s="12"/>
    </row>
    <row r="126" spans="1:10" x14ac:dyDescent="0.25">
      <c r="A126" s="12"/>
      <c r="B126" s="12"/>
      <c r="C126" s="12"/>
      <c r="D126" s="12"/>
      <c r="E126" s="12"/>
      <c r="F126" s="12"/>
      <c r="G126" s="12"/>
      <c r="H126" s="12"/>
      <c r="I126" s="12"/>
      <c r="J126" s="12"/>
    </row>
    <row r="127" spans="1:10" ht="23.25" x14ac:dyDescent="0.35">
      <c r="A127" s="107" t="s">
        <v>26</v>
      </c>
      <c r="B127" s="69"/>
      <c r="C127" s="69"/>
      <c r="D127" s="69"/>
      <c r="E127" s="69"/>
      <c r="F127" s="13"/>
      <c r="G127" s="13"/>
      <c r="H127" s="14"/>
      <c r="I127" s="14"/>
      <c r="J127" s="13"/>
    </row>
    <row r="128" spans="1:10" ht="39" customHeight="1" x14ac:dyDescent="0.3">
      <c r="A128" s="149" t="s">
        <v>100</v>
      </c>
      <c r="B128" s="149"/>
      <c r="C128" s="149"/>
      <c r="D128" s="149"/>
      <c r="E128" s="149"/>
      <c r="F128" s="149"/>
      <c r="G128" s="149"/>
      <c r="H128" s="149"/>
      <c r="I128" s="149"/>
      <c r="J128" s="149"/>
    </row>
    <row r="129" spans="1:10" ht="15" customHeight="1" thickBot="1" x14ac:dyDescent="0.35">
      <c r="A129" s="76"/>
      <c r="B129" s="76"/>
      <c r="C129" s="76"/>
      <c r="D129" s="76"/>
      <c r="E129" s="76"/>
      <c r="F129" s="76"/>
      <c r="G129" s="76"/>
      <c r="H129" s="76"/>
      <c r="I129" s="76"/>
      <c r="J129" s="76"/>
    </row>
    <row r="130" spans="1:10" ht="113.25" customHeight="1" x14ac:dyDescent="0.25">
      <c r="A130" s="24" t="s">
        <v>3</v>
      </c>
      <c r="B130" s="25" t="s">
        <v>8</v>
      </c>
      <c r="C130" s="25" t="s">
        <v>94</v>
      </c>
      <c r="D130" s="26" t="s">
        <v>69</v>
      </c>
      <c r="E130" s="26" t="s">
        <v>78</v>
      </c>
      <c r="F130" s="27" t="s">
        <v>82</v>
      </c>
      <c r="G130" s="28" t="s">
        <v>0</v>
      </c>
      <c r="H130" s="28" t="s">
        <v>96</v>
      </c>
      <c r="I130" s="28" t="s">
        <v>60</v>
      </c>
      <c r="J130" s="29" t="s">
        <v>1</v>
      </c>
    </row>
    <row r="131" spans="1:10" x14ac:dyDescent="0.25">
      <c r="A131" s="30"/>
      <c r="B131" s="4"/>
      <c r="C131" s="31"/>
      <c r="D131" s="31"/>
      <c r="E131" s="31"/>
      <c r="F131" s="32"/>
      <c r="G131" s="32"/>
      <c r="H131" s="32"/>
      <c r="I131" s="32"/>
      <c r="J131" s="33"/>
    </row>
    <row r="132" spans="1:10" ht="36" x14ac:dyDescent="0.25">
      <c r="A132" s="34" t="s">
        <v>12</v>
      </c>
      <c r="B132" s="110"/>
      <c r="C132" s="109"/>
      <c r="D132" s="47"/>
      <c r="E132" s="35"/>
      <c r="F132" s="36" t="s">
        <v>20</v>
      </c>
      <c r="G132" s="37">
        <f>IFERROR(E132*D132/H132/B132,0)</f>
        <v>0</v>
      </c>
      <c r="H132" s="109"/>
      <c r="I132" s="38">
        <f>7*H132*B132</f>
        <v>0</v>
      </c>
      <c r="J132" s="39">
        <f>D132*E132</f>
        <v>0</v>
      </c>
    </row>
    <row r="133" spans="1:10" x14ac:dyDescent="0.25">
      <c r="A133" s="77"/>
      <c r="B133" s="32"/>
      <c r="C133" s="132" t="str">
        <f>IF(G132&gt;406,"Hinweis: Förderhöchstgrenze der Position Honorare überschritten; Spalte D/E überprüfen/ändern!","")</f>
        <v/>
      </c>
      <c r="D133" s="32"/>
      <c r="E133" s="32"/>
      <c r="F133" s="32"/>
      <c r="G133" s="32"/>
      <c r="H133" s="32"/>
      <c r="I133" s="32"/>
      <c r="J133" s="33"/>
    </row>
    <row r="134" spans="1:10" x14ac:dyDescent="0.25">
      <c r="A134" s="77"/>
      <c r="B134" s="32"/>
      <c r="C134" s="136" t="str">
        <f>IF(E132&gt;58,"Förderhöchstgrenze der Position Honorare überschritten, Spalte E ändern!","")</f>
        <v/>
      </c>
      <c r="D134" s="136"/>
      <c r="E134" s="136"/>
      <c r="F134" s="136"/>
      <c r="G134" s="136"/>
      <c r="H134" s="136"/>
      <c r="I134" s="136"/>
      <c r="J134" s="137"/>
    </row>
    <row r="135" spans="1:10" ht="36" x14ac:dyDescent="0.25">
      <c r="A135" s="46" t="s">
        <v>29</v>
      </c>
      <c r="B135" s="110"/>
      <c r="C135" s="135"/>
      <c r="D135" s="115">
        <f>24*B135*C135*H135</f>
        <v>0</v>
      </c>
      <c r="E135" s="35"/>
      <c r="F135" s="36" t="s">
        <v>17</v>
      </c>
      <c r="G135" s="37">
        <f>IFERROR(E135*D135/H135/B135,0)</f>
        <v>0</v>
      </c>
      <c r="H135" s="109"/>
      <c r="I135" s="38">
        <f>24*2*H135*B135</f>
        <v>0</v>
      </c>
      <c r="J135" s="39">
        <f>B135*G135*H135</f>
        <v>0</v>
      </c>
    </row>
    <row r="136" spans="1:10" ht="25.5" customHeight="1" x14ac:dyDescent="0.25">
      <c r="A136" s="77"/>
      <c r="B136" s="32"/>
      <c r="C136" s="132" t="str">
        <f>IF(AND(G135&gt;240,C135&gt;1),"Hinweis: Förderhöchstgrenze der Position Aufwandsentschädigungen überschritten, fachliche Begründung im Antrag notwendig!","")</f>
        <v/>
      </c>
      <c r="D136" s="32"/>
      <c r="E136" s="78"/>
      <c r="F136" s="32"/>
      <c r="G136" s="32"/>
      <c r="H136" s="32"/>
      <c r="I136" s="32"/>
      <c r="J136" s="33"/>
    </row>
    <row r="137" spans="1:10" ht="21" customHeight="1" x14ac:dyDescent="0.25">
      <c r="A137" s="46" t="s">
        <v>14</v>
      </c>
      <c r="B137" s="79"/>
      <c r="C137" s="133" t="str">
        <f>IF(OR(E135&gt;5,),"Förderhöchstgrenze der Position Aufwandsentschädigung überschritten, Spalte E ändern!","")</f>
        <v/>
      </c>
      <c r="D137" s="32"/>
      <c r="E137" s="32"/>
      <c r="F137" s="32"/>
      <c r="G137" s="32"/>
      <c r="H137" s="32"/>
      <c r="I137" s="32"/>
      <c r="J137" s="33"/>
    </row>
    <row r="138" spans="1:10" ht="36" x14ac:dyDescent="0.25">
      <c r="A138" s="49" t="s">
        <v>31</v>
      </c>
      <c r="B138" s="110"/>
      <c r="C138" s="111"/>
      <c r="D138" s="80">
        <f>7*B138*H138</f>
        <v>0</v>
      </c>
      <c r="E138" s="113"/>
      <c r="F138" s="36" t="s">
        <v>18</v>
      </c>
      <c r="G138" s="37">
        <f>IF(E138&gt;1.5,"FALSCH",E138*7*C138)</f>
        <v>0</v>
      </c>
      <c r="H138" s="109"/>
      <c r="I138" s="38">
        <f>7*H138*B138</f>
        <v>0</v>
      </c>
      <c r="J138" s="50">
        <f>B138*G138*H138</f>
        <v>0</v>
      </c>
    </row>
    <row r="139" spans="1:10" ht="33.75" customHeight="1" x14ac:dyDescent="0.25">
      <c r="A139" s="40"/>
      <c r="B139" s="32"/>
      <c r="C139" s="138" t="str">
        <f>IF(E138&gt;1.5,"Förderhöchstgrenze der Position Sachausgaben überschritten, Spalte E ändern!","")</f>
        <v/>
      </c>
      <c r="D139" s="138"/>
      <c r="E139" s="138"/>
      <c r="F139" s="138"/>
      <c r="G139" s="138"/>
      <c r="H139" s="138"/>
      <c r="I139" s="138"/>
      <c r="J139" s="139"/>
    </row>
    <row r="140" spans="1:10" x14ac:dyDescent="0.25">
      <c r="A140" s="46" t="s">
        <v>30</v>
      </c>
      <c r="B140" s="32"/>
      <c r="C140" s="32"/>
      <c r="D140" s="32"/>
      <c r="E140" s="32"/>
      <c r="F140" s="32"/>
      <c r="G140" s="32"/>
      <c r="H140" s="32"/>
      <c r="I140" s="32"/>
      <c r="J140" s="33"/>
    </row>
    <row r="141" spans="1:10" x14ac:dyDescent="0.25">
      <c r="A141" s="81" t="s">
        <v>49</v>
      </c>
      <c r="B141" s="110"/>
      <c r="C141" s="110"/>
      <c r="D141" s="38" t="s">
        <v>11</v>
      </c>
      <c r="E141" s="113"/>
      <c r="F141" s="36" t="s">
        <v>33</v>
      </c>
      <c r="G141" s="37">
        <f>IF(E141&gt;120,"FALSCH",E141*C141)</f>
        <v>0</v>
      </c>
      <c r="H141" s="82">
        <v>1</v>
      </c>
      <c r="I141" s="38" t="s">
        <v>11</v>
      </c>
      <c r="J141" s="50">
        <f>H141*G141*B141</f>
        <v>0</v>
      </c>
    </row>
    <row r="142" spans="1:10" x14ac:dyDescent="0.25">
      <c r="A142" s="81" t="s">
        <v>50</v>
      </c>
      <c r="B142" s="110"/>
      <c r="C142" s="110"/>
      <c r="D142" s="38" t="s">
        <v>11</v>
      </c>
      <c r="E142" s="113"/>
      <c r="F142" s="36" t="s">
        <v>34</v>
      </c>
      <c r="G142" s="37">
        <f>IF(E142&gt;180,"FALSCH",E142*C142)</f>
        <v>0</v>
      </c>
      <c r="H142" s="38">
        <v>1</v>
      </c>
      <c r="I142" s="38" t="s">
        <v>11</v>
      </c>
      <c r="J142" s="50">
        <f>H142*G142*B142</f>
        <v>0</v>
      </c>
    </row>
    <row r="143" spans="1:10" ht="33" customHeight="1" x14ac:dyDescent="0.25">
      <c r="A143" s="49" t="s">
        <v>51</v>
      </c>
      <c r="B143" s="110"/>
      <c r="C143" s="110"/>
      <c r="D143" s="38" t="s">
        <v>11</v>
      </c>
      <c r="E143" s="113"/>
      <c r="F143" s="36" t="s">
        <v>34</v>
      </c>
      <c r="G143" s="37">
        <f>IF(E143&gt;180,"FALSCH",E143*C143)</f>
        <v>0</v>
      </c>
      <c r="H143" s="38">
        <v>1</v>
      </c>
      <c r="I143" s="38" t="s">
        <v>11</v>
      </c>
      <c r="J143" s="50">
        <f>H143*G143*B143</f>
        <v>0</v>
      </c>
    </row>
    <row r="144" spans="1:10" ht="33" customHeight="1" x14ac:dyDescent="0.25">
      <c r="A144" s="77"/>
      <c r="B144" s="32"/>
      <c r="C144" s="138" t="str">
        <f>IF(OR(E141&gt;120,E142&gt;180,E143&gt;180),"Förderhöchstgrenze der Position Sachausgaben überschritten,  Spalte E ändern!","")</f>
        <v/>
      </c>
      <c r="D144" s="138"/>
      <c r="E144" s="138"/>
      <c r="F144" s="138"/>
      <c r="G144" s="138"/>
      <c r="H144" s="138"/>
      <c r="I144" s="138"/>
      <c r="J144" s="139"/>
    </row>
    <row r="145" spans="1:10" ht="33.75" customHeight="1" x14ac:dyDescent="0.25">
      <c r="A145" s="77"/>
      <c r="B145" s="32"/>
      <c r="C145" s="15"/>
      <c r="D145" s="32"/>
      <c r="E145" s="32"/>
      <c r="F145" s="32"/>
      <c r="G145" s="32"/>
      <c r="H145" s="32"/>
      <c r="I145" s="32"/>
      <c r="J145" s="33"/>
    </row>
    <row r="146" spans="1:10" ht="36" x14ac:dyDescent="0.25">
      <c r="A146" s="46" t="s">
        <v>48</v>
      </c>
      <c r="B146" s="140" t="s">
        <v>86</v>
      </c>
      <c r="C146" s="141"/>
      <c r="D146" s="141"/>
      <c r="E146" s="141"/>
      <c r="F146" s="141"/>
      <c r="G146" s="141"/>
      <c r="H146" s="141"/>
      <c r="I146" s="141"/>
      <c r="J146" s="142"/>
    </row>
    <row r="147" spans="1:10" ht="34.5" customHeight="1" x14ac:dyDescent="0.25">
      <c r="A147" s="49" t="s">
        <v>52</v>
      </c>
      <c r="B147" s="110"/>
      <c r="C147" s="110"/>
      <c r="D147" s="80">
        <f>7*B147*H147</f>
        <v>0</v>
      </c>
      <c r="E147" s="113"/>
      <c r="F147" s="36" t="s">
        <v>19</v>
      </c>
      <c r="G147" s="37">
        <f>IF(E147&gt;1,"FALSCH",E147*10*C147)</f>
        <v>0</v>
      </c>
      <c r="H147" s="109"/>
      <c r="I147" s="38">
        <f>7*H147*B147</f>
        <v>0</v>
      </c>
      <c r="J147" s="50">
        <f>B147*G147*H147</f>
        <v>0</v>
      </c>
    </row>
    <row r="148" spans="1:10" ht="36" x14ac:dyDescent="0.25">
      <c r="A148" s="49" t="s">
        <v>53</v>
      </c>
      <c r="B148" s="110"/>
      <c r="C148" s="110"/>
      <c r="D148" s="80">
        <f t="shared" ref="D148:D149" si="4">7*B148*H148</f>
        <v>0</v>
      </c>
      <c r="E148" s="113"/>
      <c r="F148" s="36" t="s">
        <v>19</v>
      </c>
      <c r="G148" s="37">
        <f>IF(E148&gt;1,"FALSCH",E148*10*C148)</f>
        <v>0</v>
      </c>
      <c r="H148" s="109"/>
      <c r="I148" s="38">
        <f>7*H148*B148</f>
        <v>0</v>
      </c>
      <c r="J148" s="50">
        <f>B148*G148*H148</f>
        <v>0</v>
      </c>
    </row>
    <row r="149" spans="1:10" ht="36" x14ac:dyDescent="0.25">
      <c r="A149" s="49" t="s">
        <v>54</v>
      </c>
      <c r="B149" s="110"/>
      <c r="C149" s="110"/>
      <c r="D149" s="80">
        <f t="shared" si="4"/>
        <v>0</v>
      </c>
      <c r="E149" s="113"/>
      <c r="F149" s="36" t="s">
        <v>19</v>
      </c>
      <c r="G149" s="37">
        <f>IF(E149&gt;1,"FALSCH",E149*10*C149)</f>
        <v>0</v>
      </c>
      <c r="H149" s="109"/>
      <c r="I149" s="38">
        <f>7*H149*B149</f>
        <v>0</v>
      </c>
      <c r="J149" s="50">
        <f>B149*G149*H149</f>
        <v>0</v>
      </c>
    </row>
    <row r="150" spans="1:10" ht="26.25" customHeight="1" x14ac:dyDescent="0.25">
      <c r="A150" s="81" t="s">
        <v>55</v>
      </c>
      <c r="B150" s="110"/>
      <c r="C150" s="110"/>
      <c r="D150" s="80" t="s">
        <v>11</v>
      </c>
      <c r="E150" s="113"/>
      <c r="F150" s="36" t="s">
        <v>77</v>
      </c>
      <c r="G150" s="37">
        <f>IF(E150&gt;45,"FALSCH",E150*C150)</f>
        <v>0</v>
      </c>
      <c r="H150" s="109"/>
      <c r="I150" s="38" t="s">
        <v>11</v>
      </c>
      <c r="J150" s="50">
        <f>H150*G150*B150</f>
        <v>0</v>
      </c>
    </row>
    <row r="151" spans="1:10" ht="27" customHeight="1" x14ac:dyDescent="0.25">
      <c r="A151" s="49" t="s">
        <v>56</v>
      </c>
      <c r="B151" s="110"/>
      <c r="C151" s="110"/>
      <c r="D151" s="38" t="s">
        <v>11</v>
      </c>
      <c r="E151" s="113"/>
      <c r="F151" s="36" t="s">
        <v>77</v>
      </c>
      <c r="G151" s="37">
        <f>IF(E151&gt;45,"FALSCH",E151*C151)</f>
        <v>0</v>
      </c>
      <c r="H151" s="109"/>
      <c r="I151" s="38" t="s">
        <v>11</v>
      </c>
      <c r="J151" s="50">
        <f>H151*G151*B151</f>
        <v>0</v>
      </c>
    </row>
    <row r="152" spans="1:10" ht="28.5" customHeight="1" x14ac:dyDescent="0.25">
      <c r="A152" s="49" t="s">
        <v>57</v>
      </c>
      <c r="B152" s="110"/>
      <c r="C152" s="110"/>
      <c r="D152" s="38" t="s">
        <v>11</v>
      </c>
      <c r="E152" s="113"/>
      <c r="F152" s="36" t="s">
        <v>77</v>
      </c>
      <c r="G152" s="37">
        <f>IF(E152&gt;45,"FALSCH",E152*C152)</f>
        <v>0</v>
      </c>
      <c r="H152" s="109"/>
      <c r="I152" s="38" t="s">
        <v>11</v>
      </c>
      <c r="J152" s="50">
        <f>H152*G152*B152</f>
        <v>0</v>
      </c>
    </row>
    <row r="153" spans="1:10" ht="27" customHeight="1" x14ac:dyDescent="0.25">
      <c r="A153" s="77"/>
      <c r="B153" s="32"/>
      <c r="C153" s="138" t="str">
        <f>IF(OR(E147&gt;1,E148&gt;1,E149&gt;1,E150&gt;45,E151&gt;45,E152&gt;45,),"Förderhöchstgrenze der Position Sachausgaben überschritten, Spalte E ändern!","")</f>
        <v/>
      </c>
      <c r="D153" s="138"/>
      <c r="E153" s="138"/>
      <c r="F153" s="138"/>
      <c r="G153" s="138"/>
      <c r="H153" s="138"/>
      <c r="I153" s="138"/>
      <c r="J153" s="139"/>
    </row>
    <row r="154" spans="1:10" ht="26.25" customHeight="1" x14ac:dyDescent="0.25">
      <c r="A154" s="77"/>
      <c r="B154" s="32"/>
      <c r="C154" s="156" t="str">
        <f>IF(AND(G147&gt;0,G156&gt;0),"Achtung: Doppelförderung! Beantragung Paketangebot ODER ÜN/Verpflegung separat","")</f>
        <v/>
      </c>
      <c r="D154" s="156"/>
      <c r="E154" s="156"/>
      <c r="F154" s="156"/>
      <c r="G154" s="156"/>
      <c r="H154" s="156"/>
      <c r="I154" s="156"/>
      <c r="J154" s="157"/>
    </row>
    <row r="155" spans="1:10" ht="75" customHeight="1" x14ac:dyDescent="0.25">
      <c r="A155" s="83" t="s">
        <v>67</v>
      </c>
      <c r="B155" s="140" t="s">
        <v>85</v>
      </c>
      <c r="C155" s="141"/>
      <c r="D155" s="141"/>
      <c r="E155" s="141"/>
      <c r="F155" s="141"/>
      <c r="G155" s="141"/>
      <c r="H155" s="141"/>
      <c r="I155" s="141"/>
      <c r="J155" s="142"/>
    </row>
    <row r="156" spans="1:10" ht="54" x14ac:dyDescent="0.25">
      <c r="A156" s="81" t="s">
        <v>64</v>
      </c>
      <c r="B156" s="110"/>
      <c r="C156" s="110"/>
      <c r="D156" s="38">
        <f>7*B156*H156</f>
        <v>0</v>
      </c>
      <c r="E156" s="113"/>
      <c r="F156" s="36" t="s">
        <v>81</v>
      </c>
      <c r="G156" s="37">
        <f>IF(E156&gt;55,"FALSCH",E156*C156)</f>
        <v>0</v>
      </c>
      <c r="H156" s="109"/>
      <c r="I156" s="38">
        <f>7*H156*B156</f>
        <v>0</v>
      </c>
      <c r="J156" s="50">
        <f>H156*G156*B156</f>
        <v>0</v>
      </c>
    </row>
    <row r="157" spans="1:10" ht="54" x14ac:dyDescent="0.25">
      <c r="A157" s="49" t="s">
        <v>65</v>
      </c>
      <c r="B157" s="110"/>
      <c r="C157" s="110"/>
      <c r="D157" s="38">
        <f>7*B157*H157</f>
        <v>0</v>
      </c>
      <c r="E157" s="113"/>
      <c r="F157" s="36" t="s">
        <v>81</v>
      </c>
      <c r="G157" s="37">
        <f>IF(E157&gt;55,"FALSCH",E157*C157)</f>
        <v>0</v>
      </c>
      <c r="H157" s="109"/>
      <c r="I157" s="38">
        <f>7*H157*B157</f>
        <v>0</v>
      </c>
      <c r="J157" s="50">
        <f>H157*G157*B157</f>
        <v>0</v>
      </c>
    </row>
    <row r="158" spans="1:10" ht="54" x14ac:dyDescent="0.25">
      <c r="A158" s="49" t="s">
        <v>66</v>
      </c>
      <c r="B158" s="110"/>
      <c r="C158" s="110"/>
      <c r="D158" s="38">
        <f>7*B158*H158</f>
        <v>0</v>
      </c>
      <c r="E158" s="113"/>
      <c r="F158" s="36" t="s">
        <v>81</v>
      </c>
      <c r="G158" s="37">
        <f>IF(E158&gt;55,"FALSCH",E158*C158)</f>
        <v>0</v>
      </c>
      <c r="H158" s="109"/>
      <c r="I158" s="38">
        <f>7*H158*B158</f>
        <v>0</v>
      </c>
      <c r="J158" s="50">
        <f>H158*G158*B158</f>
        <v>0</v>
      </c>
    </row>
    <row r="159" spans="1:10" ht="33" customHeight="1" thickBot="1" x14ac:dyDescent="0.3">
      <c r="A159" s="40"/>
      <c r="B159" s="32"/>
      <c r="C159" s="136" t="str">
        <f>IF(OR(E156&gt;55,E157&gt;55,E158&gt;55),"Förderhöchstgrenze der Position Sachausgaben überschritten, Spalte E ändern!","")</f>
        <v/>
      </c>
      <c r="D159" s="136"/>
      <c r="E159" s="136"/>
      <c r="F159" s="136"/>
      <c r="G159" s="136"/>
      <c r="H159" s="136"/>
      <c r="I159" s="136"/>
      <c r="J159" s="137"/>
    </row>
    <row r="160" spans="1:10" ht="39.75" customHeight="1" thickTop="1" thickBot="1" x14ac:dyDescent="0.3">
      <c r="A160" s="57" t="s">
        <v>43</v>
      </c>
      <c r="B160" s="58"/>
      <c r="C160" s="58"/>
      <c r="D160" s="58"/>
      <c r="E160" s="58"/>
      <c r="F160" s="58"/>
      <c r="G160" s="58"/>
      <c r="H160" s="58"/>
      <c r="I160" s="58"/>
      <c r="J160" s="59">
        <f>SUM(J138:J159)</f>
        <v>0</v>
      </c>
    </row>
    <row r="161" spans="1:10" ht="18" customHeight="1" x14ac:dyDescent="0.25">
      <c r="A161" s="77"/>
      <c r="B161" s="32"/>
      <c r="C161" s="88"/>
      <c r="D161" s="88"/>
      <c r="E161" s="88"/>
      <c r="F161" s="88"/>
      <c r="G161" s="88"/>
      <c r="H161" s="88"/>
      <c r="I161" s="88"/>
      <c r="J161" s="103"/>
    </row>
    <row r="162" spans="1:10" ht="32.25" customHeight="1" thickBot="1" x14ac:dyDescent="0.3">
      <c r="A162" s="60" t="s">
        <v>40</v>
      </c>
      <c r="B162" s="61"/>
      <c r="C162" s="61"/>
      <c r="D162" s="61"/>
      <c r="E162" s="61"/>
      <c r="F162" s="61"/>
      <c r="G162" s="62">
        <f>SUM(G132:G158)</f>
        <v>0</v>
      </c>
      <c r="H162" s="63">
        <f>H151</f>
        <v>0</v>
      </c>
      <c r="I162" s="64"/>
      <c r="J162" s="65">
        <f>SUM(J132:J159)</f>
        <v>0</v>
      </c>
    </row>
    <row r="163" spans="1:10" x14ac:dyDescent="0.25">
      <c r="A163" s="31"/>
      <c r="B163" s="32"/>
      <c r="C163" s="32"/>
      <c r="D163" s="32"/>
      <c r="E163" s="32"/>
      <c r="F163" s="32"/>
      <c r="G163" s="32"/>
      <c r="H163" s="32"/>
      <c r="I163" s="32"/>
      <c r="J163" s="32"/>
    </row>
    <row r="164" spans="1:10" x14ac:dyDescent="0.25">
      <c r="A164" s="31"/>
      <c r="B164" s="32"/>
      <c r="C164" s="32"/>
      <c r="D164" s="32"/>
      <c r="E164" s="32"/>
      <c r="F164" s="32"/>
      <c r="G164" s="32"/>
      <c r="H164" s="32"/>
      <c r="I164" s="32"/>
      <c r="J164" s="32"/>
    </row>
    <row r="165" spans="1:10" ht="23.25" x14ac:dyDescent="0.35">
      <c r="A165" s="107" t="s">
        <v>27</v>
      </c>
      <c r="B165" s="69"/>
      <c r="C165" s="69"/>
      <c r="D165" s="69"/>
      <c r="E165" s="69"/>
      <c r="F165" s="13"/>
      <c r="G165" s="13"/>
      <c r="H165" s="14"/>
      <c r="I165" s="14"/>
      <c r="J165" s="13"/>
    </row>
    <row r="166" spans="1:10" ht="20.25" x14ac:dyDescent="0.3">
      <c r="A166" s="106" t="s">
        <v>76</v>
      </c>
      <c r="B166" s="69"/>
      <c r="C166" s="69"/>
      <c r="D166" s="69"/>
      <c r="E166" s="69"/>
      <c r="F166" s="13"/>
      <c r="G166" s="13"/>
      <c r="H166" s="14"/>
      <c r="I166" s="14"/>
      <c r="J166" s="13"/>
    </row>
    <row r="167" spans="1:10" ht="18.75" thickBot="1" x14ac:dyDescent="0.3">
      <c r="A167" s="12"/>
      <c r="B167" s="13"/>
      <c r="C167" s="13"/>
      <c r="D167" s="13"/>
      <c r="E167" s="13"/>
      <c r="F167" s="14"/>
      <c r="G167" s="13"/>
      <c r="H167" s="71"/>
      <c r="I167" s="71"/>
      <c r="J167" s="13"/>
    </row>
    <row r="168" spans="1:10" ht="108" customHeight="1" x14ac:dyDescent="0.25">
      <c r="A168" s="24" t="s">
        <v>3</v>
      </c>
      <c r="B168" s="25" t="s">
        <v>8</v>
      </c>
      <c r="C168" s="25" t="s">
        <v>94</v>
      </c>
      <c r="D168" s="26" t="s">
        <v>69</v>
      </c>
      <c r="E168" s="26" t="s">
        <v>79</v>
      </c>
      <c r="F168" s="27" t="s">
        <v>82</v>
      </c>
      <c r="G168" s="28" t="s">
        <v>0</v>
      </c>
      <c r="H168" s="28" t="s">
        <v>2</v>
      </c>
      <c r="I168" s="28" t="s">
        <v>60</v>
      </c>
      <c r="J168" s="29" t="s">
        <v>1</v>
      </c>
    </row>
    <row r="169" spans="1:10" x14ac:dyDescent="0.25">
      <c r="A169" s="30"/>
      <c r="B169" s="4"/>
      <c r="C169" s="31"/>
      <c r="D169" s="31"/>
      <c r="E169" s="31"/>
      <c r="F169" s="32"/>
      <c r="G169" s="32"/>
      <c r="H169" s="32"/>
      <c r="I169" s="32"/>
      <c r="J169" s="33"/>
    </row>
    <row r="170" spans="1:10" ht="36" x14ac:dyDescent="0.25">
      <c r="A170" s="34" t="s">
        <v>12</v>
      </c>
      <c r="B170" s="108"/>
      <c r="C170" s="109"/>
      <c r="D170" s="115">
        <f>3*B170*H170*C170</f>
        <v>0</v>
      </c>
      <c r="E170" s="35"/>
      <c r="F170" s="36" t="s">
        <v>20</v>
      </c>
      <c r="G170" s="37">
        <f>IF(E170&gt;58,"FALSCH",E170*C170*3)</f>
        <v>0</v>
      </c>
      <c r="H170" s="38">
        <v>1</v>
      </c>
      <c r="I170" s="38">
        <f>3*H170*B170</f>
        <v>0</v>
      </c>
      <c r="J170" s="39">
        <f>B170*G170*H170</f>
        <v>0</v>
      </c>
    </row>
    <row r="171" spans="1:10" x14ac:dyDescent="0.25">
      <c r="A171" s="40"/>
      <c r="B171" s="84"/>
      <c r="C171" s="132" t="str">
        <f>IF(AND(G170&gt;174,C170&gt;1),"Hinweis: Förderhöchstgrenze überschritten, fachliche Begründung im Antrag notwendig!","")</f>
        <v/>
      </c>
      <c r="D171" s="85"/>
      <c r="E171" s="32"/>
      <c r="F171" s="32"/>
      <c r="G171" s="32"/>
      <c r="H171" s="32"/>
      <c r="I171" s="32"/>
      <c r="J171" s="33"/>
    </row>
    <row r="172" spans="1:10" ht="24.75" customHeight="1" x14ac:dyDescent="0.25">
      <c r="A172" s="46" t="s">
        <v>46</v>
      </c>
      <c r="B172" s="48"/>
      <c r="C172" s="136" t="str">
        <f>IF(E170&gt;58,"Förderhöchstgrenze der Position Honorare überschritten, Spalte E ändern!","")</f>
        <v/>
      </c>
      <c r="D172" s="136"/>
      <c r="E172" s="136"/>
      <c r="F172" s="136"/>
      <c r="G172" s="136"/>
      <c r="H172" s="136"/>
      <c r="I172" s="136"/>
      <c r="J172" s="137"/>
    </row>
    <row r="173" spans="1:10" ht="36" x14ac:dyDescent="0.25">
      <c r="A173" s="49" t="s">
        <v>9</v>
      </c>
      <c r="B173" s="111"/>
      <c r="C173" s="109"/>
      <c r="D173" s="38">
        <f>3*B173*H173</f>
        <v>0</v>
      </c>
      <c r="E173" s="113"/>
      <c r="F173" s="36" t="s">
        <v>18</v>
      </c>
      <c r="G173" s="37">
        <f>IF(E173&gt;1.5,"FALSCH",E173*3*C173)</f>
        <v>0</v>
      </c>
      <c r="H173" s="38">
        <v>1</v>
      </c>
      <c r="I173" s="38">
        <f>3*H173*B173</f>
        <v>0</v>
      </c>
      <c r="J173" s="50">
        <f>B173*G173*H173</f>
        <v>0</v>
      </c>
    </row>
    <row r="174" spans="1:10" ht="30" customHeight="1" x14ac:dyDescent="0.25">
      <c r="A174" s="49" t="s">
        <v>10</v>
      </c>
      <c r="B174" s="110"/>
      <c r="C174" s="109"/>
      <c r="D174" s="38">
        <f>3*B174*H174</f>
        <v>0</v>
      </c>
      <c r="E174" s="113"/>
      <c r="F174" s="36" t="s">
        <v>19</v>
      </c>
      <c r="G174" s="37">
        <f>IF(E174&gt;1,"FALSCH",E174*3*C174)</f>
        <v>0</v>
      </c>
      <c r="H174" s="38">
        <v>1</v>
      </c>
      <c r="I174" s="38">
        <f>3*H174*B174</f>
        <v>0</v>
      </c>
      <c r="J174" s="50">
        <f>B174*G174*H174</f>
        <v>0</v>
      </c>
    </row>
    <row r="175" spans="1:10" ht="26.25" customHeight="1" thickBot="1" x14ac:dyDescent="0.3">
      <c r="A175" s="51" t="s">
        <v>16</v>
      </c>
      <c r="B175" s="112"/>
      <c r="C175" s="52" t="s">
        <v>11</v>
      </c>
      <c r="D175" s="53" t="s">
        <v>11</v>
      </c>
      <c r="E175" s="114"/>
      <c r="F175" s="54" t="s">
        <v>68</v>
      </c>
      <c r="G175" s="55">
        <f>IF(E175&gt;100,"FALSCH",E175)</f>
        <v>0</v>
      </c>
      <c r="H175" s="53">
        <v>1</v>
      </c>
      <c r="I175" s="53" t="s">
        <v>11</v>
      </c>
      <c r="J175" s="56">
        <f>B175*G175*H175</f>
        <v>0</v>
      </c>
    </row>
    <row r="176" spans="1:10" ht="28.5" customHeight="1" thickTop="1" thickBot="1" x14ac:dyDescent="0.3">
      <c r="A176" s="57" t="s">
        <v>45</v>
      </c>
      <c r="B176" s="58"/>
      <c r="C176" s="58"/>
      <c r="D176" s="58"/>
      <c r="E176" s="58"/>
      <c r="F176" s="58"/>
      <c r="G176" s="58"/>
      <c r="H176" s="58"/>
      <c r="I176" s="58"/>
      <c r="J176" s="59">
        <f>SUM(J173:J175)</f>
        <v>0</v>
      </c>
    </row>
    <row r="177" spans="1:13" ht="24" customHeight="1" x14ac:dyDescent="0.25">
      <c r="A177" s="40"/>
      <c r="B177" s="32"/>
      <c r="C177" s="154" t="str">
        <f>IF(OR(E173&gt;1.5,E174&gt;1,E175&gt;100),"Förderhöchstgrenze der Position Sachausgaben überschritten, Spalte E ändern!","")</f>
        <v/>
      </c>
      <c r="D177" s="154"/>
      <c r="E177" s="154"/>
      <c r="F177" s="154"/>
      <c r="G177" s="154"/>
      <c r="H177" s="154"/>
      <c r="I177" s="154"/>
      <c r="J177" s="155"/>
    </row>
    <row r="178" spans="1:13" ht="39.75" customHeight="1" thickBot="1" x14ac:dyDescent="0.3">
      <c r="A178" s="60" t="s">
        <v>41</v>
      </c>
      <c r="B178" s="61"/>
      <c r="C178" s="61"/>
      <c r="D178" s="61"/>
      <c r="E178" s="61"/>
      <c r="F178" s="61"/>
      <c r="G178" s="62">
        <f>SUM(G169:G175)</f>
        <v>0</v>
      </c>
      <c r="H178" s="63">
        <v>1</v>
      </c>
      <c r="I178" s="64"/>
      <c r="J178" s="65">
        <f>SUM(J166:J175)</f>
        <v>0</v>
      </c>
    </row>
    <row r="179" spans="1:13" ht="16.5" customHeight="1" thickBot="1" x14ac:dyDescent="0.3">
      <c r="A179" s="12"/>
      <c r="B179" s="13"/>
      <c r="C179" s="13"/>
      <c r="D179" s="13"/>
      <c r="E179" s="13"/>
      <c r="F179" s="14"/>
      <c r="G179" s="13"/>
      <c r="H179" s="32"/>
      <c r="I179" s="32"/>
      <c r="J179" s="13"/>
    </row>
    <row r="180" spans="1:13" ht="30" customHeight="1" x14ac:dyDescent="0.25">
      <c r="A180" s="152" t="s">
        <v>42</v>
      </c>
      <c r="B180" s="153"/>
      <c r="C180" s="153"/>
      <c r="D180" s="117">
        <f>J44+J64+J84+J104+J123+J162+J178</f>
        <v>0</v>
      </c>
      <c r="F180" s="70"/>
      <c r="H180" s="70"/>
      <c r="I180" s="70"/>
    </row>
    <row r="181" spans="1:13" ht="30" customHeight="1" x14ac:dyDescent="0.25">
      <c r="A181" s="144" t="s">
        <v>61</v>
      </c>
      <c r="B181" s="145"/>
      <c r="C181" s="145"/>
      <c r="D181" s="118">
        <f>IF(D180&lt;6000,300,D180*5%)</f>
        <v>300</v>
      </c>
      <c r="F181" s="70"/>
      <c r="H181" s="70"/>
      <c r="I181" s="70"/>
      <c r="K181" s="7"/>
      <c r="L181" s="7"/>
      <c r="M181" s="7"/>
    </row>
    <row r="182" spans="1:13" ht="30" customHeight="1" thickBot="1" x14ac:dyDescent="0.3">
      <c r="A182" s="146" t="s">
        <v>47</v>
      </c>
      <c r="B182" s="147"/>
      <c r="C182" s="147"/>
      <c r="D182" s="119">
        <f>SUM(D180:D181)</f>
        <v>300</v>
      </c>
      <c r="F182" s="70"/>
      <c r="H182" s="70"/>
      <c r="I182" s="70"/>
    </row>
    <row r="183" spans="1:13" ht="18" customHeight="1" x14ac:dyDescent="0.25">
      <c r="A183" s="3"/>
      <c r="B183" s="4"/>
      <c r="C183" s="4"/>
      <c r="D183" s="4"/>
      <c r="E183" s="4"/>
      <c r="F183" s="8"/>
      <c r="G183" s="9"/>
      <c r="H183" s="9"/>
      <c r="I183" s="9"/>
      <c r="J183" s="10"/>
    </row>
    <row r="184" spans="1:13" ht="58.5" customHeight="1" x14ac:dyDescent="0.3">
      <c r="A184" s="143" t="s">
        <v>84</v>
      </c>
      <c r="B184" s="143"/>
      <c r="C184" s="143"/>
      <c r="D184" s="143"/>
      <c r="E184" s="143"/>
      <c r="F184" s="143"/>
      <c r="G184" s="143"/>
      <c r="H184" s="143"/>
      <c r="I184" s="143"/>
      <c r="J184" s="143"/>
    </row>
    <row r="185" spans="1:13" x14ac:dyDescent="0.25">
      <c r="A185" s="12"/>
      <c r="B185" s="66"/>
      <c r="C185" s="66"/>
      <c r="D185" s="66"/>
      <c r="E185" s="66"/>
      <c r="F185" s="67"/>
      <c r="G185" s="66"/>
      <c r="H185" s="67"/>
      <c r="I185" s="67"/>
      <c r="J185" s="13"/>
    </row>
    <row r="186" spans="1:13" ht="20.25" customHeight="1" x14ac:dyDescent="0.3">
      <c r="A186" s="143" t="s">
        <v>98</v>
      </c>
      <c r="B186" s="143"/>
      <c r="C186" s="143"/>
      <c r="D186" s="143"/>
      <c r="E186" s="143"/>
      <c r="F186" s="143"/>
      <c r="G186" s="143"/>
      <c r="H186" s="143"/>
      <c r="I186" s="143"/>
      <c r="J186" s="143"/>
    </row>
    <row r="187" spans="1:13" x14ac:dyDescent="0.25">
      <c r="A187" s="12"/>
      <c r="B187" s="12"/>
      <c r="C187" s="12"/>
      <c r="D187" s="12"/>
      <c r="E187" s="12"/>
      <c r="F187" s="12"/>
      <c r="G187" s="12"/>
      <c r="H187" s="12"/>
      <c r="I187" s="12"/>
      <c r="J187" s="12"/>
    </row>
    <row r="188" spans="1:13" ht="20.25" x14ac:dyDescent="0.25">
      <c r="A188" s="131" t="s">
        <v>99</v>
      </c>
      <c r="B188" s="86"/>
      <c r="C188" s="86"/>
      <c r="D188" s="86"/>
      <c r="E188" s="86"/>
      <c r="F188" s="87"/>
      <c r="G188" s="86"/>
      <c r="H188" s="87"/>
      <c r="I188" s="87"/>
      <c r="J188" s="86"/>
    </row>
    <row r="189" spans="1:13" x14ac:dyDescent="0.25">
      <c r="A189" s="88"/>
      <c r="B189" s="89"/>
      <c r="C189" s="89"/>
      <c r="D189" s="89"/>
      <c r="E189" s="89"/>
      <c r="F189" s="90"/>
      <c r="G189" s="91"/>
      <c r="H189" s="90"/>
      <c r="I189" s="90"/>
    </row>
    <row r="190" spans="1:13" x14ac:dyDescent="0.25">
      <c r="A190" s="88"/>
      <c r="B190" s="89"/>
      <c r="C190" s="89"/>
      <c r="D190" s="89"/>
      <c r="E190" s="89"/>
      <c r="F190" s="90"/>
      <c r="G190" s="91"/>
      <c r="H190" s="90"/>
      <c r="I190" s="90"/>
    </row>
    <row r="191" spans="1:13" s="21" customFormat="1" x14ac:dyDescent="0.25">
      <c r="A191" s="88"/>
      <c r="B191" s="89"/>
      <c r="C191" s="89"/>
      <c r="D191" s="89"/>
      <c r="E191" s="89"/>
      <c r="F191" s="90"/>
      <c r="G191" s="91"/>
      <c r="H191" s="90"/>
      <c r="I191" s="90"/>
      <c r="J191" s="70"/>
    </row>
    <row r="192" spans="1:13" x14ac:dyDescent="0.25">
      <c r="A192" s="88"/>
      <c r="B192" s="89"/>
      <c r="C192" s="89"/>
      <c r="D192" s="89"/>
      <c r="E192" s="89"/>
      <c r="F192" s="90"/>
      <c r="G192" s="91"/>
      <c r="H192" s="90"/>
      <c r="I192" s="90"/>
    </row>
    <row r="193" spans="1:9" x14ac:dyDescent="0.25">
      <c r="A193" s="88"/>
      <c r="B193" s="89"/>
      <c r="C193" s="89"/>
      <c r="D193" s="89"/>
      <c r="E193" s="89"/>
      <c r="F193" s="92"/>
      <c r="G193" s="91"/>
      <c r="H193" s="90"/>
      <c r="I193" s="90"/>
    </row>
    <row r="194" spans="1:9" x14ac:dyDescent="0.25">
      <c r="A194" s="88"/>
      <c r="B194" s="89"/>
      <c r="C194" s="89"/>
      <c r="D194" s="89"/>
      <c r="E194" s="89"/>
      <c r="F194" s="90"/>
      <c r="G194" s="91"/>
      <c r="H194" s="90"/>
      <c r="I194" s="90"/>
    </row>
    <row r="195" spans="1:9" x14ac:dyDescent="0.25">
      <c r="A195" s="88"/>
      <c r="B195" s="89"/>
      <c r="C195" s="89"/>
      <c r="D195" s="89"/>
      <c r="E195" s="89"/>
      <c r="F195" s="90"/>
      <c r="G195" s="91"/>
      <c r="H195" s="90"/>
      <c r="I195" s="90"/>
    </row>
    <row r="196" spans="1:9" x14ac:dyDescent="0.25">
      <c r="A196" s="88"/>
      <c r="B196" s="89"/>
      <c r="C196" s="89"/>
      <c r="D196" s="89"/>
      <c r="E196" s="89"/>
      <c r="F196" s="90"/>
      <c r="G196" s="91"/>
      <c r="H196" s="90"/>
      <c r="I196" s="90"/>
    </row>
    <row r="197" spans="1:9" x14ac:dyDescent="0.25">
      <c r="A197" s="88"/>
      <c r="B197" s="89"/>
      <c r="C197" s="89"/>
      <c r="D197" s="89"/>
      <c r="E197" s="89"/>
      <c r="F197" s="90"/>
      <c r="G197" s="91"/>
      <c r="H197" s="90"/>
      <c r="I197" s="90"/>
    </row>
    <row r="198" spans="1:9" x14ac:dyDescent="0.25">
      <c r="A198" s="93"/>
      <c r="B198" s="94"/>
      <c r="C198" s="94"/>
      <c r="D198" s="94"/>
      <c r="E198" s="94"/>
      <c r="F198" s="95"/>
      <c r="G198" s="96"/>
      <c r="H198" s="95"/>
      <c r="I198" s="95"/>
    </row>
    <row r="199" spans="1:9" x14ac:dyDescent="0.25">
      <c r="A199" s="88"/>
      <c r="B199" s="89"/>
      <c r="C199" s="89"/>
      <c r="D199" s="89"/>
      <c r="E199" s="89"/>
      <c r="F199" s="97"/>
      <c r="G199" s="98"/>
      <c r="H199" s="97"/>
      <c r="I199" s="97"/>
    </row>
    <row r="200" spans="1:9" x14ac:dyDescent="0.25">
      <c r="A200" s="88"/>
      <c r="B200" s="89"/>
      <c r="C200" s="89"/>
      <c r="D200" s="89"/>
      <c r="E200" s="89"/>
      <c r="F200" s="97"/>
      <c r="G200" s="89"/>
      <c r="H200" s="97"/>
      <c r="I200" s="97"/>
    </row>
    <row r="201" spans="1:9" x14ac:dyDescent="0.25">
      <c r="A201" s="88"/>
      <c r="B201" s="89"/>
      <c r="C201" s="89"/>
      <c r="D201" s="89"/>
      <c r="E201" s="89"/>
      <c r="F201" s="97"/>
      <c r="G201" s="89"/>
      <c r="H201" s="97"/>
      <c r="I201" s="97"/>
    </row>
    <row r="202" spans="1:9" x14ac:dyDescent="0.25">
      <c r="A202" s="88"/>
      <c r="B202" s="89"/>
      <c r="C202" s="89"/>
      <c r="D202" s="89"/>
      <c r="E202" s="89"/>
      <c r="F202" s="97"/>
      <c r="G202" s="89"/>
      <c r="H202" s="97"/>
      <c r="I202" s="97"/>
    </row>
    <row r="203" spans="1:9" x14ac:dyDescent="0.25">
      <c r="A203" s="93"/>
      <c r="B203" s="94"/>
      <c r="C203" s="94"/>
      <c r="D203" s="94"/>
      <c r="E203" s="94"/>
      <c r="F203" s="97"/>
      <c r="G203" s="89"/>
      <c r="H203" s="97"/>
      <c r="I203" s="97"/>
    </row>
    <row r="204" spans="1:9" x14ac:dyDescent="0.25">
      <c r="A204" s="88"/>
      <c r="B204" s="89"/>
      <c r="C204" s="89"/>
      <c r="D204" s="89"/>
      <c r="E204" s="89"/>
      <c r="F204" s="97"/>
      <c r="G204" s="89"/>
      <c r="H204" s="97"/>
      <c r="I204" s="97"/>
    </row>
    <row r="205" spans="1:9" x14ac:dyDescent="0.25">
      <c r="A205" s="88"/>
      <c r="B205" s="89"/>
      <c r="C205" s="89"/>
      <c r="D205" s="89"/>
      <c r="E205" s="89"/>
      <c r="F205" s="99"/>
      <c r="G205" s="94"/>
      <c r="H205" s="99"/>
      <c r="I205" s="99"/>
    </row>
    <row r="206" spans="1:9" x14ac:dyDescent="0.25">
      <c r="A206" s="88"/>
      <c r="B206" s="89"/>
      <c r="C206" s="89"/>
      <c r="D206" s="89"/>
      <c r="E206" s="89"/>
      <c r="F206" s="97"/>
      <c r="G206" s="89"/>
      <c r="H206" s="97"/>
      <c r="I206" s="97"/>
    </row>
    <row r="207" spans="1:9" x14ac:dyDescent="0.25">
      <c r="A207" s="88"/>
      <c r="B207" s="89"/>
      <c r="C207" s="89"/>
      <c r="D207" s="89"/>
      <c r="E207" s="89"/>
      <c r="F207" s="90"/>
      <c r="G207" s="91"/>
      <c r="H207" s="90"/>
      <c r="I207" s="90"/>
    </row>
    <row r="208" spans="1:9" x14ac:dyDescent="0.25">
      <c r="A208" s="88"/>
      <c r="B208" s="89"/>
      <c r="C208" s="89"/>
      <c r="D208" s="89"/>
      <c r="E208" s="89"/>
      <c r="F208" s="90"/>
      <c r="G208" s="91"/>
      <c r="H208" s="90"/>
      <c r="I208" s="90"/>
    </row>
    <row r="209" spans="1:9" x14ac:dyDescent="0.25">
      <c r="A209" s="88"/>
      <c r="B209" s="89"/>
      <c r="C209" s="89"/>
      <c r="D209" s="89"/>
      <c r="E209" s="89"/>
      <c r="F209" s="90"/>
      <c r="G209" s="91"/>
      <c r="H209" s="90"/>
      <c r="I209" s="90"/>
    </row>
    <row r="210" spans="1:9" x14ac:dyDescent="0.25">
      <c r="A210" s="88"/>
      <c r="B210" s="89"/>
      <c r="C210" s="89"/>
      <c r="D210" s="89"/>
      <c r="E210" s="89"/>
      <c r="F210" s="90"/>
      <c r="G210" s="91"/>
      <c r="H210" s="90"/>
      <c r="I210" s="90"/>
    </row>
    <row r="211" spans="1:9" x14ac:dyDescent="0.25">
      <c r="A211" s="88"/>
      <c r="B211" s="89"/>
      <c r="C211" s="89"/>
      <c r="D211" s="89"/>
      <c r="E211" s="89"/>
      <c r="F211" s="90"/>
      <c r="G211" s="91"/>
      <c r="H211" s="90"/>
      <c r="I211" s="90"/>
    </row>
    <row r="212" spans="1:9" x14ac:dyDescent="0.25">
      <c r="A212" s="88"/>
      <c r="B212" s="89"/>
      <c r="C212" s="89"/>
      <c r="D212" s="89"/>
      <c r="E212" s="89"/>
      <c r="F212" s="90"/>
      <c r="G212" s="91"/>
      <c r="H212" s="90"/>
      <c r="I212" s="90"/>
    </row>
    <row r="213" spans="1:9" x14ac:dyDescent="0.25">
      <c r="A213" s="88"/>
      <c r="B213" s="89"/>
      <c r="C213" s="89"/>
      <c r="D213" s="89"/>
      <c r="E213" s="89"/>
      <c r="F213" s="90"/>
      <c r="G213" s="91"/>
      <c r="H213" s="90"/>
      <c r="I213" s="90"/>
    </row>
    <row r="214" spans="1:9" x14ac:dyDescent="0.25">
      <c r="A214" s="88"/>
      <c r="B214" s="89"/>
      <c r="C214" s="89"/>
      <c r="D214" s="89"/>
      <c r="E214" s="89"/>
      <c r="F214" s="92"/>
      <c r="G214" s="91"/>
      <c r="H214" s="90"/>
      <c r="I214" s="90"/>
    </row>
    <row r="215" spans="1:9" x14ac:dyDescent="0.25">
      <c r="A215" s="88"/>
      <c r="B215" s="89"/>
      <c r="C215" s="89"/>
      <c r="D215" s="89"/>
      <c r="E215" s="89"/>
      <c r="F215" s="90"/>
      <c r="G215" s="91"/>
      <c r="H215" s="90"/>
      <c r="I215" s="90"/>
    </row>
    <row r="216" spans="1:9" x14ac:dyDescent="0.25">
      <c r="A216" s="88"/>
      <c r="B216" s="89"/>
      <c r="C216" s="89"/>
      <c r="D216" s="89"/>
      <c r="E216" s="89"/>
      <c r="F216" s="90"/>
      <c r="G216" s="91"/>
      <c r="H216" s="90"/>
      <c r="I216" s="90"/>
    </row>
    <row r="217" spans="1:9" x14ac:dyDescent="0.25">
      <c r="A217" s="88"/>
      <c r="B217" s="89"/>
      <c r="C217" s="89"/>
      <c r="D217" s="89"/>
      <c r="E217" s="89"/>
      <c r="F217" s="90"/>
      <c r="G217" s="91"/>
      <c r="H217" s="90"/>
      <c r="I217" s="90"/>
    </row>
    <row r="218" spans="1:9" x14ac:dyDescent="0.25">
      <c r="A218" s="88"/>
      <c r="B218" s="89"/>
      <c r="C218" s="89"/>
      <c r="D218" s="89"/>
      <c r="E218" s="89"/>
      <c r="F218" s="90"/>
      <c r="G218" s="91"/>
      <c r="H218" s="90"/>
      <c r="I218" s="90"/>
    </row>
    <row r="219" spans="1:9" x14ac:dyDescent="0.25">
      <c r="A219" s="93"/>
      <c r="B219" s="94"/>
      <c r="C219" s="94"/>
      <c r="D219" s="94"/>
      <c r="E219" s="94"/>
      <c r="F219" s="95"/>
      <c r="G219" s="96"/>
      <c r="H219" s="95"/>
      <c r="I219" s="95"/>
    </row>
    <row r="220" spans="1:9" x14ac:dyDescent="0.25">
      <c r="A220" s="88"/>
      <c r="B220" s="89"/>
      <c r="C220" s="89"/>
      <c r="D220" s="89"/>
      <c r="E220" s="89"/>
      <c r="F220" s="97"/>
      <c r="G220" s="98"/>
      <c r="H220" s="97"/>
      <c r="I220" s="97"/>
    </row>
    <row r="221" spans="1:9" x14ac:dyDescent="0.25">
      <c r="A221" s="88"/>
      <c r="B221" s="89"/>
      <c r="C221" s="89"/>
      <c r="D221" s="89"/>
      <c r="E221" s="89"/>
      <c r="F221" s="97"/>
      <c r="G221" s="89"/>
      <c r="H221" s="97"/>
      <c r="I221" s="97"/>
    </row>
    <row r="222" spans="1:9" x14ac:dyDescent="0.25">
      <c r="A222" s="88"/>
      <c r="B222" s="89"/>
      <c r="C222" s="89"/>
      <c r="D222" s="89"/>
      <c r="E222" s="89"/>
      <c r="F222" s="97"/>
      <c r="G222" s="89"/>
      <c r="H222" s="97"/>
      <c r="I222" s="97"/>
    </row>
    <row r="223" spans="1:9" x14ac:dyDescent="0.25">
      <c r="A223" s="93"/>
      <c r="B223" s="94"/>
      <c r="C223" s="94"/>
      <c r="D223" s="94"/>
      <c r="E223" s="94"/>
      <c r="F223" s="97"/>
      <c r="G223" s="89"/>
      <c r="H223" s="97"/>
      <c r="I223" s="97"/>
    </row>
    <row r="224" spans="1:9" x14ac:dyDescent="0.25">
      <c r="A224" s="88"/>
      <c r="B224" s="89"/>
      <c r="C224" s="89"/>
      <c r="D224" s="89"/>
      <c r="E224" s="89"/>
      <c r="F224" s="97"/>
      <c r="G224" s="89"/>
      <c r="H224" s="97"/>
      <c r="I224" s="97"/>
    </row>
    <row r="225" spans="1:10" x14ac:dyDescent="0.25">
      <c r="A225" s="88"/>
      <c r="B225" s="89"/>
      <c r="C225" s="89"/>
      <c r="D225" s="89"/>
      <c r="E225" s="89"/>
      <c r="F225" s="99"/>
      <c r="G225" s="94"/>
      <c r="H225" s="99"/>
      <c r="I225" s="99"/>
      <c r="J225" s="89"/>
    </row>
    <row r="226" spans="1:10" x14ac:dyDescent="0.25">
      <c r="A226" s="88"/>
      <c r="B226" s="89"/>
      <c r="C226" s="89"/>
      <c r="D226" s="89"/>
      <c r="E226" s="89"/>
      <c r="F226" s="97"/>
      <c r="G226" s="89"/>
      <c r="H226" s="97"/>
      <c r="I226" s="97"/>
      <c r="J226" s="89"/>
    </row>
    <row r="227" spans="1:10" x14ac:dyDescent="0.25">
      <c r="A227" s="88"/>
      <c r="B227" s="89"/>
      <c r="C227" s="89"/>
      <c r="D227" s="89"/>
      <c r="E227" s="89"/>
      <c r="F227" s="97"/>
      <c r="G227" s="89"/>
      <c r="H227" s="97"/>
      <c r="I227" s="97"/>
      <c r="J227" s="89"/>
    </row>
    <row r="228" spans="1:10" x14ac:dyDescent="0.25">
      <c r="A228" s="88"/>
      <c r="B228" s="89"/>
      <c r="C228" s="89"/>
      <c r="D228" s="89"/>
      <c r="E228" s="89"/>
      <c r="F228" s="99"/>
      <c r="G228" s="89"/>
      <c r="H228" s="97"/>
      <c r="I228" s="97"/>
      <c r="J228" s="89"/>
    </row>
    <row r="229" spans="1:10" x14ac:dyDescent="0.25">
      <c r="A229" s="88"/>
      <c r="B229" s="89"/>
      <c r="C229" s="89"/>
      <c r="D229" s="89"/>
      <c r="E229" s="89"/>
      <c r="F229" s="97"/>
      <c r="G229" s="89"/>
      <c r="H229" s="97"/>
      <c r="I229" s="97"/>
      <c r="J229" s="89"/>
    </row>
    <row r="230" spans="1:10" x14ac:dyDescent="0.25">
      <c r="A230" s="88"/>
      <c r="B230" s="89"/>
      <c r="C230" s="89"/>
      <c r="D230" s="89"/>
      <c r="E230" s="89"/>
      <c r="F230" s="90"/>
      <c r="G230" s="91"/>
      <c r="H230" s="90"/>
      <c r="I230" s="90"/>
      <c r="J230" s="89"/>
    </row>
    <row r="231" spans="1:10" ht="26.25" customHeight="1" x14ac:dyDescent="0.25">
      <c r="A231" s="88"/>
      <c r="B231" s="89"/>
      <c r="C231" s="89"/>
      <c r="D231" s="89"/>
      <c r="E231" s="89"/>
      <c r="F231" s="90"/>
      <c r="G231" s="91"/>
      <c r="H231" s="90"/>
      <c r="I231" s="90"/>
      <c r="J231" s="89"/>
    </row>
    <row r="232" spans="1:10" x14ac:dyDescent="0.25">
      <c r="A232" s="88"/>
      <c r="B232" s="89"/>
      <c r="C232" s="89"/>
      <c r="D232" s="89"/>
      <c r="E232" s="89"/>
      <c r="F232" s="90"/>
      <c r="G232" s="91"/>
      <c r="H232" s="90"/>
      <c r="I232" s="90"/>
      <c r="J232" s="89"/>
    </row>
    <row r="233" spans="1:10" x14ac:dyDescent="0.25">
      <c r="A233" s="88"/>
      <c r="B233" s="89"/>
      <c r="C233" s="89"/>
      <c r="D233" s="89"/>
      <c r="E233" s="89"/>
      <c r="F233" s="90"/>
      <c r="G233" s="91"/>
      <c r="H233" s="90"/>
      <c r="I233" s="90"/>
      <c r="J233" s="89"/>
    </row>
    <row r="234" spans="1:10" x14ac:dyDescent="0.25">
      <c r="A234" s="88"/>
      <c r="B234" s="89"/>
      <c r="C234" s="89"/>
      <c r="D234" s="89"/>
      <c r="E234" s="89"/>
      <c r="F234" s="90"/>
      <c r="G234" s="91"/>
      <c r="H234" s="90"/>
      <c r="I234" s="90"/>
      <c r="J234" s="89"/>
    </row>
    <row r="235" spans="1:10" x14ac:dyDescent="0.25">
      <c r="A235" s="88"/>
      <c r="B235" s="89"/>
      <c r="C235" s="89"/>
      <c r="D235" s="89"/>
      <c r="E235" s="89"/>
      <c r="F235" s="90"/>
      <c r="G235" s="91"/>
      <c r="H235" s="90"/>
      <c r="I235" s="90"/>
      <c r="J235" s="89"/>
    </row>
    <row r="236" spans="1:10" x14ac:dyDescent="0.25">
      <c r="A236" s="88"/>
      <c r="B236" s="89"/>
      <c r="C236" s="89"/>
      <c r="D236" s="89"/>
      <c r="E236" s="89"/>
      <c r="F236" s="90"/>
      <c r="G236" s="91"/>
      <c r="H236" s="90"/>
      <c r="I236" s="90"/>
      <c r="J236" s="89"/>
    </row>
    <row r="237" spans="1:10" x14ac:dyDescent="0.25">
      <c r="A237" s="88"/>
      <c r="B237" s="89"/>
      <c r="C237" s="89"/>
      <c r="D237" s="89"/>
      <c r="E237" s="89"/>
      <c r="F237" s="92"/>
      <c r="G237" s="100"/>
      <c r="H237" s="90"/>
      <c r="I237" s="90"/>
      <c r="J237" s="89"/>
    </row>
    <row r="238" spans="1:10" x14ac:dyDescent="0.25">
      <c r="A238" s="88"/>
      <c r="B238" s="89"/>
      <c r="C238" s="89"/>
      <c r="D238" s="89"/>
      <c r="E238" s="89"/>
      <c r="F238" s="90"/>
      <c r="G238" s="100"/>
      <c r="H238" s="90"/>
      <c r="I238" s="90"/>
      <c r="J238" s="89"/>
    </row>
    <row r="239" spans="1:10" x14ac:dyDescent="0.25">
      <c r="A239" s="88"/>
      <c r="B239" s="89"/>
      <c r="C239" s="89"/>
      <c r="D239" s="89"/>
      <c r="E239" s="89"/>
      <c r="F239" s="90"/>
      <c r="G239" s="91"/>
      <c r="H239" s="90"/>
      <c r="I239" s="90"/>
      <c r="J239" s="89"/>
    </row>
    <row r="240" spans="1:10" x14ac:dyDescent="0.25">
      <c r="A240" s="88"/>
      <c r="B240" s="89"/>
      <c r="C240" s="89"/>
      <c r="D240" s="89"/>
      <c r="E240" s="89"/>
      <c r="F240" s="90"/>
      <c r="G240" s="91"/>
      <c r="H240" s="90"/>
      <c r="I240" s="90"/>
      <c r="J240" s="89"/>
    </row>
    <row r="241" spans="1:10" x14ac:dyDescent="0.25">
      <c r="A241" s="88"/>
      <c r="B241" s="89"/>
      <c r="C241" s="89"/>
      <c r="D241" s="89"/>
      <c r="E241" s="89"/>
      <c r="F241" s="90"/>
      <c r="G241" s="91"/>
      <c r="H241" s="90"/>
      <c r="I241" s="90"/>
      <c r="J241" s="89"/>
    </row>
    <row r="242" spans="1:10" x14ac:dyDescent="0.25">
      <c r="A242" s="88"/>
      <c r="B242" s="89"/>
      <c r="C242" s="89"/>
      <c r="D242" s="89"/>
      <c r="E242" s="89"/>
      <c r="F242" s="90"/>
      <c r="G242" s="91"/>
      <c r="H242" s="90"/>
      <c r="I242" s="90"/>
      <c r="J242" s="89"/>
    </row>
    <row r="243" spans="1:10" x14ac:dyDescent="0.25">
      <c r="A243" s="88"/>
      <c r="B243" s="89"/>
      <c r="C243" s="89"/>
      <c r="D243" s="89"/>
      <c r="E243" s="89"/>
      <c r="F243" s="90"/>
      <c r="G243" s="91"/>
      <c r="H243" s="90"/>
      <c r="I243" s="90"/>
      <c r="J243" s="89"/>
    </row>
    <row r="244" spans="1:10" x14ac:dyDescent="0.25">
      <c r="A244" s="88"/>
      <c r="B244" s="89"/>
      <c r="C244" s="89"/>
      <c r="D244" s="89"/>
      <c r="E244" s="89"/>
      <c r="F244" s="90"/>
      <c r="G244" s="91"/>
      <c r="H244" s="90"/>
      <c r="I244" s="90"/>
      <c r="J244" s="89"/>
    </row>
    <row r="245" spans="1:10" x14ac:dyDescent="0.25">
      <c r="A245" s="93"/>
      <c r="B245" s="94"/>
      <c r="C245" s="94"/>
      <c r="D245" s="94"/>
      <c r="E245" s="94"/>
      <c r="F245" s="95"/>
      <c r="G245" s="96"/>
      <c r="H245" s="95"/>
      <c r="I245" s="95"/>
      <c r="J245" s="89"/>
    </row>
    <row r="246" spans="1:10" x14ac:dyDescent="0.25">
      <c r="A246" s="88"/>
      <c r="B246" s="89"/>
      <c r="C246" s="89"/>
      <c r="D246" s="89"/>
      <c r="E246" s="89"/>
      <c r="F246" s="97"/>
      <c r="G246" s="98"/>
      <c r="H246" s="97"/>
      <c r="I246" s="97"/>
      <c r="J246" s="89"/>
    </row>
    <row r="247" spans="1:10" x14ac:dyDescent="0.25">
      <c r="A247" s="88"/>
      <c r="B247" s="89"/>
      <c r="C247" s="89"/>
      <c r="D247" s="89"/>
      <c r="E247" s="89"/>
      <c r="F247" s="97"/>
      <c r="G247" s="89"/>
      <c r="H247" s="97"/>
      <c r="I247" s="97"/>
      <c r="J247" s="89"/>
    </row>
    <row r="248" spans="1:10" x14ac:dyDescent="0.25">
      <c r="A248" s="88"/>
      <c r="B248" s="89"/>
      <c r="C248" s="89"/>
      <c r="D248" s="89"/>
      <c r="E248" s="89"/>
      <c r="F248" s="97"/>
      <c r="G248" s="89"/>
      <c r="H248" s="97"/>
      <c r="I248" s="97"/>
      <c r="J248" s="89"/>
    </row>
    <row r="249" spans="1:10" x14ac:dyDescent="0.25">
      <c r="A249" s="88"/>
      <c r="B249" s="89"/>
      <c r="C249" s="89"/>
      <c r="D249" s="89"/>
      <c r="E249" s="89"/>
      <c r="F249" s="97"/>
      <c r="G249" s="89"/>
      <c r="H249" s="97"/>
      <c r="I249" s="97"/>
      <c r="J249" s="89"/>
    </row>
    <row r="250" spans="1:10" x14ac:dyDescent="0.25">
      <c r="A250" s="88"/>
      <c r="B250" s="89"/>
      <c r="C250" s="89"/>
      <c r="D250" s="89"/>
      <c r="E250" s="89"/>
      <c r="F250" s="97"/>
      <c r="G250" s="89"/>
      <c r="H250" s="97"/>
      <c r="I250" s="97"/>
      <c r="J250" s="89"/>
    </row>
    <row r="251" spans="1:10" x14ac:dyDescent="0.25">
      <c r="A251" s="88"/>
      <c r="B251" s="89"/>
      <c r="C251" s="89"/>
      <c r="D251" s="89"/>
      <c r="E251" s="89"/>
      <c r="F251" s="97"/>
      <c r="G251" s="89"/>
      <c r="H251" s="97"/>
      <c r="I251" s="97"/>
      <c r="J251" s="89"/>
    </row>
    <row r="252" spans="1:10" x14ac:dyDescent="0.25">
      <c r="A252" s="88"/>
      <c r="B252" s="89"/>
      <c r="C252" s="89"/>
      <c r="D252" s="89"/>
      <c r="E252" s="89"/>
      <c r="F252" s="97"/>
      <c r="G252" s="89"/>
      <c r="H252" s="97"/>
      <c r="I252" s="97"/>
      <c r="J252" s="89"/>
    </row>
    <row r="253" spans="1:10" x14ac:dyDescent="0.25">
      <c r="A253" s="88"/>
      <c r="B253" s="89"/>
      <c r="C253" s="89"/>
      <c r="D253" s="89"/>
      <c r="E253" s="89"/>
      <c r="F253" s="97"/>
      <c r="G253" s="89"/>
      <c r="H253" s="97"/>
      <c r="I253" s="97"/>
      <c r="J253" s="89"/>
    </row>
    <row r="254" spans="1:10" x14ac:dyDescent="0.25">
      <c r="A254" s="88"/>
      <c r="B254" s="89"/>
      <c r="C254" s="89"/>
      <c r="D254" s="89"/>
      <c r="E254" s="89"/>
      <c r="F254" s="97"/>
      <c r="G254" s="89"/>
      <c r="H254" s="97"/>
      <c r="I254" s="97"/>
      <c r="J254" s="89"/>
    </row>
    <row r="255" spans="1:10" x14ac:dyDescent="0.25">
      <c r="A255" s="88"/>
      <c r="B255" s="89"/>
      <c r="C255" s="89"/>
      <c r="D255" s="89"/>
      <c r="E255" s="89"/>
      <c r="F255" s="97"/>
      <c r="G255" s="89"/>
      <c r="H255" s="97"/>
      <c r="I255" s="97"/>
      <c r="J255" s="89"/>
    </row>
    <row r="256" spans="1:10" x14ac:dyDescent="0.25">
      <c r="A256" s="88"/>
      <c r="B256" s="89"/>
      <c r="C256" s="89"/>
      <c r="D256" s="89"/>
      <c r="E256" s="89"/>
      <c r="F256" s="97"/>
      <c r="G256" s="89"/>
      <c r="H256" s="97"/>
      <c r="I256" s="97"/>
      <c r="J256" s="89"/>
    </row>
    <row r="257" spans="1:10" x14ac:dyDescent="0.25">
      <c r="A257" s="88"/>
      <c r="B257" s="89"/>
      <c r="C257" s="89"/>
      <c r="D257" s="89"/>
      <c r="E257" s="89"/>
      <c r="F257" s="97"/>
      <c r="G257" s="89"/>
      <c r="H257" s="97"/>
      <c r="I257" s="97"/>
      <c r="J257" s="89"/>
    </row>
  </sheetData>
  <sheetProtection password="E389" sheet="1" objects="1" scenarios="1" formatCells="0" formatColumns="0" selectLockedCells="1"/>
  <mergeCells count="30">
    <mergeCell ref="C114:J114"/>
    <mergeCell ref="C43:J43"/>
    <mergeCell ref="C35:J35"/>
    <mergeCell ref="C55:J55"/>
    <mergeCell ref="C75:J75"/>
    <mergeCell ref="C95:J95"/>
    <mergeCell ref="A8:J8"/>
    <mergeCell ref="A128:J128"/>
    <mergeCell ref="B155:J155"/>
    <mergeCell ref="B12:C12"/>
    <mergeCell ref="A180:C180"/>
    <mergeCell ref="C177:J177"/>
    <mergeCell ref="C159:J159"/>
    <mergeCell ref="C139:J139"/>
    <mergeCell ref="C154:J154"/>
    <mergeCell ref="C153:J153"/>
    <mergeCell ref="E12:G12"/>
    <mergeCell ref="J12:K12"/>
    <mergeCell ref="C122:J122"/>
    <mergeCell ref="C103:J103"/>
    <mergeCell ref="C83:J83"/>
    <mergeCell ref="C63:J63"/>
    <mergeCell ref="C172:J172"/>
    <mergeCell ref="C134:J134"/>
    <mergeCell ref="C144:J144"/>
    <mergeCell ref="B146:J146"/>
    <mergeCell ref="A186:J186"/>
    <mergeCell ref="A184:J184"/>
    <mergeCell ref="A181:C181"/>
    <mergeCell ref="A182:C182"/>
  </mergeCells>
  <dataValidations count="1">
    <dataValidation type="custom" errorStyle="information" allowBlank="1" showErrorMessage="1" errorTitle="Betrag in Euro angeben" error="Hier können nur Angaben in Euro gemacht werden!" sqref="H45:I45 H65:I65">
      <formula1>"#0"",""00 &amp;#8364;"</formula1>
    </dataValidation>
  </dataValidations>
  <pageMargins left="0.58229166666666665" right="0.33700980392156865" top="0.39370078740157483" bottom="0.39370078740157483" header="0.31496062992125984" footer="0.31496062992125984"/>
  <pageSetup paperSize="9" scale="39" fitToHeight="0" orientation="portrait" r:id="rId1"/>
  <rowBreaks count="2" manualBreakCount="2">
    <brk id="66" max="16383" man="1"/>
    <brk id="125"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Finanzierungsplan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Thurid Schreiber</dc:creator>
  <cp:lastModifiedBy>Nadine Gruetzner</cp:lastModifiedBy>
  <cp:lastPrinted>2018-03-13T13:47:38Z</cp:lastPrinted>
  <dcterms:created xsi:type="dcterms:W3CDTF">2013-02-22T08:55:40Z</dcterms:created>
  <dcterms:modified xsi:type="dcterms:W3CDTF">2019-03-01T12:54:02Z</dcterms:modified>
</cp:coreProperties>
</file>